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<sst xmlns="http://schemas.openxmlformats.org/spreadsheetml/2006/main" count="6316" uniqueCount="2914">
  <si>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</si>
  <si>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</si>
  <si>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</si>
  <si>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</si>
  <si>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</si>
  <si>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</si>
  <si>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</si>
  <si>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</si>
  <si>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</si>
  <si>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</si>
  <si>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</si>
  <si>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</si>
  <si>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</si>
  <si>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</si>
  <si>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</si>
  <si>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</si>
  <si>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</si>
  <si>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</si>
  <si>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</si>
  <si>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</si>
  <si>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</si>
  <si>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</si>
  <si>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</si>
  <si>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</si>
  <si>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</si>
  <si>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</si>
  <si>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</si>
  <si>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</si>
  <si>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</si>
  <si>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</si>
  <si>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</si>
  <si>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</si>
  <si>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</si>
  <si>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</si>
  <si>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</si>
  <si>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</si>
  <si>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</si>
  <si>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</si>
  <si>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</si>
  <si>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</si>
  <si>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</si>
  <si>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</si>
  <si>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</si>
  <si>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</si>
  <si>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</si>
  <si>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</si>
  <si>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</si>
  <si>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</si>
  <si>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</si>
  <si>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</si>
  <si>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</si>
  <si>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</si>
  <si>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</si>
  <si>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</si>
  <si>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</si>
  <si>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</si>
  <si>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</si>
  <si>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</si>
  <si>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</si>
  <si>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</si>
  <si>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</si>
  <si>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</si>
  <si>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</si>
  <si>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</si>
  <si>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</si>
  <si>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</si>
  <si>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</si>
  <si>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</si>
  <si>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</si>
  <si>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</si>
  <si>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</si>
  <si>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</si>
  <si>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</si>
  <si>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</si>
  <si>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</si>
  <si>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</si>
  <si>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</si>
  <si>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</si>
  <si>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</si>
  <si>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</si>
  <si>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</si>
  <si>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</si>
  <si>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</si>
  <si>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</si>
  <si>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</si>
  <si>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</si>
  <si>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</si>
  <si>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</si>
  <si>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</si>
  <si>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</si>
  <si>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</si>
  <si>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</si>
  <si>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</si>
  <si>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</si>
  <si>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</si>
  <si>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</si>
  <si>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</si>
  <si>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</si>
  <si>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</si>
  <si>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</si>
  <si>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</si>
  <si>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</si>
  <si>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</si>
  <si>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</si>
  <si>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</si>
  <si>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</si>
  <si>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</si>
  <si>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</si>
  <si>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</si>
  <si>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</si>
  <si>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</si>
  <si>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</si>
  <si>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</si>
  <si>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</si>
  <si>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</si>
  <si>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</si>
  <si>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</si>
  <si>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</si>
  <si>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</si>
  <si>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</si>
  <si>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</si>
  <si>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</si>
  <si>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</si>
  <si>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</si>
  <si>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</si>
  <si>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</si>
  <si>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</si>
  <si>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</si>
  <si>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</si>
  <si>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</si>
  <si>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</si>
  <si>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</si>
  <si>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</si>
  <si>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</si>
  <si>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</si>
  <si>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</si>
  <si>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</si>
  <si>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</si>
  <si>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</si>
  <si>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</si>
  <si>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</si>
  <si>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</si>
  <si>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</si>
  <si>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</si>
  <si>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</si>
  <si>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</si>
  <si>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</si>
  <si>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</si>
  <si>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</si>
  <si>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</si>
  <si>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</si>
  <si>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</si>
  <si>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</si>
  <si>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</si>
  <si>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</si>
  <si>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</si>
  <si>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</si>
  <si>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</si>
  <si>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</si>
  <si>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</si>
  <si>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</si>
  <si>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</si>
  <si>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</si>
  <si>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</si>
  <si>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</si>
  <si>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</si>
  <si>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</si>
  <si>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</si>
  <si>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</si>
  <si>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</si>
  <si>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</si>
  <si>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</si>
  <si>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</si>
  <si>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</si>
  <si>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</si>
  <si>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</si>
  <si>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</si>
  <si>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</si>
  <si>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</si>
  <si>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</si>
  <si>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</si>
  <si>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</si>
  <si>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</si>
  <si>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</si>
  <si>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</si>
  <si>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</si>
  <si>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</si>
  <si>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</si>
  <si>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</si>
  <si>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</si>
  <si>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</si>
  <si>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</si>
  <si>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</si>
  <si>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</si>
  <si>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</si>
  <si>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</si>
  <si>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</si>
  <si>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</si>
  <si>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</si>
  <si>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</si>
  <si>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</si>
  <si>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</si>
  <si>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</si>
  <si>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</si>
  <si>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</si>
  <si>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</si>
  <si>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</si>
  <si>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</si>
  <si>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</si>
  <si>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</si>
  <si>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</si>
  <si>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</si>
  <si>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</si>
  <si>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</si>
  <si>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</si>
  <si>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</si>
  <si>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</si>
  <si>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</si>
  <si>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</si>
  <si>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</si>
  <si>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</si>
  <si>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</si>
  <si>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</si>
  <si>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</si>
  <si>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</si>
  <si>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</si>
  <si>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</si>
  <si>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</si>
  <si>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</si>
  <si>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</si>
  <si>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</si>
  <si>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</si>
  <si>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</si>
  <si>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</si>
  <si>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</si>
  <si>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</si>
  <si>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</si>
  <si>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</si>
  <si>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</si>
  <si>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</si>
  <si>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</si>
  <si>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</si>
  <si>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</si>
  <si>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</si>
  <si>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</si>
  <si>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</si>
  <si>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</si>
  <si>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</si>
  <si>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</si>
  <si>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</si>
  <si>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</si>
  <si>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</si>
  <si>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</si>
  <si>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</si>
  <si>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</si>
  <si>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</si>
  <si>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</si>
  <si>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</si>
  <si>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</si>
  <si>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</si>
  <si>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</si>
  <si>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</si>
  <si>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</si>
  <si>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</si>
  <si>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</si>
  <si>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</si>
  <si>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</si>
  <si>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</si>
  <si>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</si>
  <si>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</si>
  <si>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</si>
  <si>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</si>
  <si>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</si>
  <si>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</si>
  <si>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</si>
  <si>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</si>
  <si>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</si>
  <si>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</si>
  <si>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</si>
  <si>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</si>
  <si>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</si>
  <si>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</si>
  <si>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</si>
  <si>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</si>
  <si>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</si>
  <si>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</si>
  <si>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</si>
  <si>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</si>
  <si>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</si>
  <si>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</si>
  <si>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</si>
  <si>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</si>
  <si>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</si>
  <si>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</si>
  <si>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</si>
  <si>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</si>
  <si>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</si>
  <si>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</si>
  <si>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</si>
  <si>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</si>
  <si>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</si>
  <si>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</si>
  <si>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</si>
  <si>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</si>
  <si>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</si>
  <si>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</si>
  <si>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</si>
  <si>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</si>
  <si>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</si>
  <si>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</si>
  <si>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</si>
  <si>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</si>
  <si>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</si>
  <si>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</si>
  <si>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</si>
  <si>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</si>
  <si>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</si>
  <si>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</si>
  <si>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</si>
  <si>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</si>
  <si>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</si>
  <si>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</si>
  <si>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</si>
  <si>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</si>
  <si>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</si>
  <si>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</si>
  <si>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</si>
  <si>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</si>
  <si>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</si>
  <si>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</si>
  <si>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</si>
  <si>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</si>
  <si>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</si>
  <si>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</si>
  <si>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</si>
  <si>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</si>
  <si>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</si>
  <si>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</si>
  <si>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</si>
  <si>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</si>
  <si>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</si>
  <si>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</si>
  <si>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</si>
  <si>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</si>
  <si>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</si>
  <si>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</si>
  <si>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</si>
  <si>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</si>
  <si>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</si>
  <si>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</si>
  <si>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</si>
  <si>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</si>
  <si>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</si>
  <si>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</si>
  <si>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</si>
  <si>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</si>
  <si>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</si>
  <si>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</si>
  <si>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</si>
  <si>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</si>
  <si>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</si>
  <si>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</si>
  <si>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</si>
  <si>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</si>
  <si>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</si>
  <si>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</si>
  <si>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</si>
  <si>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</si>
  <si>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</si>
  <si>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</si>
  <si>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</si>
  <si>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</si>
  <si>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</si>
  <si>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</si>
  <si>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</si>
  <si>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</si>
  <si>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</si>
  <si>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</si>
  <si>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</si>
  <si>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</si>
  <si>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</si>
  <si>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</si>
  <si>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</si>
  <si>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</si>
  <si>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</si>
  <si>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</si>
  <si>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</si>
  <si>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</si>
  <si>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</si>
  <si>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</si>
  <si>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</si>
  <si>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</si>
  <si>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</si>
  <si>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</si>
  <si>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</si>
  <si>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</si>
  <si>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</si>
  <si>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</si>
  <si>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</si>
  <si>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</si>
  <si>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</si>
  <si>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</si>
  <si>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</si>
  <si>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</si>
  <si>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</si>
  <si>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</si>
  <si>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</si>
  <si>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</si>
  <si>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</si>
  <si>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</si>
  <si>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</si>
  <si>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</si>
  <si>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</si>
  <si>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</si>
  <si>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</si>
  <si>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</si>
  <si>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</si>
  <si>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</si>
  <si>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</si>
  <si>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</si>
  <si>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</si>
  <si>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</si>
  <si>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</si>
  <si>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</si>
  <si>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</si>
  <si>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</si>
  <si>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</si>
  <si>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</si>
  <si>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</si>
  <si>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</si>
  <si>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</si>
  <si>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</si>
  <si>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</si>
  <si>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</si>
  <si>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</si>
  <si>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</si>
  <si>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</si>
  <si>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</si>
  <si>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</si>
  <si>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</si>
  <si>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</si>
  <si>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</si>
  <si>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</si>
  <si>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</si>
  <si>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</si>
  <si>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</si>
  <si>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</si>
  <si>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</si>
  <si>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</si>
  <si>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</si>
  <si>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</si>
  <si>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</si>
  <si>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</si>
  <si>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</si>
  <si>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</si>
  <si>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</si>
  <si>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</si>
  <si>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</si>
  <si>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</si>
  <si>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</si>
  <si>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</si>
  <si>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</si>
  <si>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</si>
  <si>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</si>
  <si>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</si>
  <si>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</si>
  <si>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</si>
  <si>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</si>
  <si>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</si>
  <si>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</si>
  <si>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</si>
  <si>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</si>
  <si>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</si>
  <si>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</si>
  <si>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</si>
  <si>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</si>
  <si>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</si>
  <si>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</si>
  <si>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</si>
  <si>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</si>
  <si>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</si>
  <si>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</si>
  <si>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</si>
  <si>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</si>
  <si>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</si>
  <si>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</si>
  <si>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</si>
  <si>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</si>
  <si>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</si>
  <si>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</si>
  <si>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</si>
  <si>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</si>
  <si>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</si>
  <si>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</si>
  <si>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</si>
  <si>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</si>
  <si>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</si>
  <si>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</si>
  <si>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</si>
  <si>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</si>
  <si>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</si>
  <si>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</si>
  <si>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</si>
  <si>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</si>
  <si>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</si>
  <si>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</si>
  <si>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</si>
  <si>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</si>
  <si>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</si>
  <si>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</si>
  <si>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</si>
  <si>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</si>
  <si>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</si>
  <si>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</si>
  <si>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</si>
  <si>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</si>
  <si>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</si>
  <si>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</si>
  <si>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</si>
  <si>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</si>
  <si>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</si>
  <si>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</si>
  <si>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</si>
  <si>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</si>
  <si>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</si>
  <si>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</si>
  <si>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</si>
  <si>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</si>
  <si>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</si>
  <si>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</si>
  <si>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</si>
  <si>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</si>
  <si>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</si>
  <si>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</si>
  <si>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</si>
  <si>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</si>
  <si>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</si>
  <si>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</si>
  <si>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</si>
  <si>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</si>
  <si>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</si>
  <si>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</si>
  <si>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</si>
  <si>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</si>
  <si>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</si>
  <si>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</si>
  <si>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</si>
  <si>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</si>
  <si>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</si>
  <si>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</si>
  <si>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</si>
  <si>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</si>
  <si>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</si>
  <si>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</si>
  <si>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</si>
  <si>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</si>
  <si>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</si>
  <si>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</si>
  <si>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</si>
  <si>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</si>
  <si>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</si>
  <si>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</si>
  <si>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</si>
  <si>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</si>
  <si>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</si>
  <si>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</si>
  <si>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</si>
  <si>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</si>
  <si>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</si>
  <si>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</si>
  <si>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</si>
  <si>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</si>
  <si>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</si>
  <si>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</si>
  <si>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</si>
  <si>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</si>
  <si>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</si>
  <si>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</si>
  <si>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</si>
  <si>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</si>
  <si>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</si>
  <si>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</si>
  <si>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</si>
  <si>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</si>
  <si>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</si>
  <si>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</si>
  <si>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</si>
  <si>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</si>
  <si>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</si>
  <si>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</si>
  <si>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</si>
  <si>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</si>
  <si>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</si>
  <si>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</si>
  <si>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</si>
  <si>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</si>
  <si>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</si>
  <si>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</si>
  <si>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</si>
  <si>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</si>
  <si>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</si>
  <si>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</si>
  <si>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</si>
  <si>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</si>
  <si>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</si>
  <si>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</si>
  <si>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</si>
  <si>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</si>
  <si>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</si>
  <si>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</si>
  <si>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</si>
  <si>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</si>
  <si>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</si>
  <si>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</si>
  <si>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</si>
  <si>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</si>
  <si>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</si>
  <si>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</si>
  <si>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</si>
  <si>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</si>
  <si>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</si>
  <si>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</si>
  <si>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</si>
  <si>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</si>
  <si>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</si>
  <si>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</si>
  <si>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</si>
  <si>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</si>
  <si>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</si>
  <si>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</si>
  <si>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</si>
  <si>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</si>
  <si>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</si>
  <si>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</si>
  <si>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</si>
  <si>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</si>
  <si>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</si>
  <si>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</si>
  <si>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</si>
  <si>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</si>
  <si>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</si>
  <si>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</si>
  <si>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</si>
  <si>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</si>
  <si>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</si>
  <si>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</si>
  <si>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</si>
  <si>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</si>
  <si>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</si>
  <si>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</si>
  <si>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</si>
  <si>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</si>
  <si>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</si>
  <si>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</si>
  <si>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</si>
  <si>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</si>
  <si>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</si>
  <si>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</si>
  <si>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</si>
  <si>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</si>
  <si>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</si>
  <si>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</si>
  <si>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</si>
  <si>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</si>
  <si>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</si>
  <si>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</si>
  <si>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</si>
  <si>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</si>
  <si>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</si>
  <si>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</si>
  <si>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</si>
  <si>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</si>
  <si>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</si>
  <si>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</si>
  <si>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</si>
  <si>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</si>
  <si>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</si>
  <si>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</si>
  <si>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</si>
  <si>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</si>
  <si>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</si>
  <si>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</si>
  <si>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</si>
  <si>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</si>
  <si>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</si>
  <si>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</si>
  <si>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</si>
  <si>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</si>
  <si>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</si>
  <si>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</si>
  <si>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</si>
  <si>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</si>
  <si>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</si>
  <si>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</si>
  <si>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</si>
  <si>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</si>
  <si>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</si>
  <si>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</si>
  <si>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</si>
  <si>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</si>
  <si>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</si>
  <si>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</si>
  <si>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</si>
  <si>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</si>
  <si>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</si>
  <si>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</si>
  <si>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</si>
  <si>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</si>
  <si>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</si>
  <si>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</si>
  <si>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</si>
  <si>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</si>
  <si>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</si>
  <si>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</si>
  <si>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</si>
  <si>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</si>
  <si>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</si>
  <si>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</si>
  <si>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</si>
  <si>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</si>
  <si>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</si>
  <si>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</si>
  <si>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</si>
  <si>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</si>
  <si>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</si>
  <si>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</si>
  <si>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</si>
  <si>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</si>
  <si>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</si>
  <si>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</si>
  <si>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</si>
  <si>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</si>
  <si>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</si>
  <si>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</si>
  <si>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</si>
  <si>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</si>
  <si>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</si>
  <si>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</si>
  <si>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</si>
  <si>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</si>
  <si>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</si>
  <si>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</si>
  <si>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</si>
  <si>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</si>
  <si>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</si>
  <si>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</si>
  <si>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</si>
  <si>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</si>
  <si>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</si>
  <si>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</si>
  <si>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</si>
  <si>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</si>
  <si>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</si>
  <si>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</si>
  <si>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</si>
  <si>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</si>
  <si>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</si>
  <si>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</si>
  <si>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</si>
  <si>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</si>
  <si>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</si>
  <si>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</si>
  <si>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</si>
  <si>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</si>
  <si>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</si>
  <si>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</si>
  <si>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</si>
  <si>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</si>
  <si>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</si>
  <si>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</si>
  <si>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</si>
  <si>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</si>
  <si>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</si>
  <si>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</si>
  <si>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</si>
  <si>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</si>
  <si>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</si>
  <si>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</si>
  <si>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</si>
  <si>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</si>
  <si>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</si>
  <si>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</si>
  <si>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</si>
  <si>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</si>
  <si>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</si>
  <si>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</si>
  <si>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</si>
  <si>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</si>
  <si>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</si>
  <si>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</si>
  <si>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</si>
  <si>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</si>
  <si>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</si>
  <si>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</si>
  <si>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</si>
  <si>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</si>
  <si>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</si>
  <si>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</si>
  <si>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</si>
  <si>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</si>
  <si>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</si>
  <si>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</si>
  <si>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</si>
  <si>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</si>
  <si>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</si>
  <si>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</si>
  <si>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</si>
  <si>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</si>
  <si>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</si>
  <si>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</si>
  <si>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</si>
  <si>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</si>
  <si>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</si>
  <si>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</si>
  <si>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</si>
  <si>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</si>
  <si>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</si>
  <si>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</si>
  <si>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</si>
  <si>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</si>
  <si>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</si>
  <si>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</si>
  <si>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</si>
  <si>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</si>
  <si>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</si>
  <si>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</si>
  <si>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</si>
  <si>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</si>
  <si>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</si>
  <si>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</si>
  <si>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</si>
  <si>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</si>
  <si>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</si>
  <si>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</si>
  <si>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</si>
  <si>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</si>
  <si>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</si>
  <si>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</si>
  <si>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</si>
  <si>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</si>
  <si>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</si>
  <si>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</si>
  <si>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</si>
  <si>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</si>
  <si>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</si>
  <si>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</si>
  <si>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</si>
  <si>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</si>
  <si>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</si>
  <si>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</si>
  <si>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</si>
  <si>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</si>
  <si>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</si>
  <si>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</si>
  <si>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</si>
  <si>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</si>
  <si>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</si>
  <si>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</si>
  <si>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</si>
  <si>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</si>
  <si>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</si>
  <si>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</si>
  <si>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</si>
  <si>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</si>
  <si>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</si>
  <si>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</si>
  <si>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</si>
  <si>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</si>
  <si>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</si>
  <si>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</si>
  <si>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</si>
  <si>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</si>
  <si>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</si>
  <si>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</si>
  <si>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</si>
  <si>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</si>
  <si>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</si>
  <si>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</si>
  <si>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</si>
  <si>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</si>
  <si>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</si>
  <si>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</si>
  <si>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</si>
  <si>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</si>
  <si>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</si>
  <si>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</si>
  <si>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</si>
  <si>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</si>
  <si>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</si>
  <si>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</si>
  <si>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</si>
  <si>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</si>
  <si>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</si>
  <si>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</si>
  <si>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</si>
  <si>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</si>
  <si>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</si>
  <si>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</si>
  <si>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</si>
  <si>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</si>
  <si>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</si>
  <si>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</si>
  <si>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</si>
  <si>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</si>
  <si>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</si>
  <si>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</si>
  <si>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</si>
  <si>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</si>
  <si>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</si>
  <si>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</si>
  <si>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</si>
  <si>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</si>
  <si>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</si>
  <si>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</si>
  <si>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</si>
  <si>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</si>
  <si>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</si>
  <si>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</si>
  <si>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</si>
  <si>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</si>
  <si>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</si>
  <si>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</si>
  <si>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</si>
  <si>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</si>
  <si>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</si>
  <si>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</si>
  <si>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</si>
  <si>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</si>
  <si>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</si>
  <si>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</si>
  <si>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</si>
  <si>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</si>
  <si>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</si>
  <si>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</si>
  <si>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</si>
  <si>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</si>
  <si>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</si>
  <si>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</si>
  <si>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</si>
  <si>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</si>
  <si>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</si>
  <si>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</si>
  <si>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</si>
  <si>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</si>
  <si>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</si>
  <si>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</si>
  <si>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</si>
  <si>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</si>
  <si>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</si>
  <si>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</si>
  <si>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</si>
  <si>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</si>
  <si>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</si>
  <si>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</si>
  <si>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</si>
  <si>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</si>
  <si>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</si>
  <si>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</si>
  <si>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</si>
  <si>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</si>
  <si>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</si>
  <si>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</si>
  <si>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</si>
  <si>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</si>
  <si>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</si>
  <si>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</si>
  <si>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</si>
  <si>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</si>
  <si>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</si>
  <si>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</si>
  <si>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</si>
  <si>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</si>
  <si>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</si>
  <si>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</si>
  <si>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</si>
  <si>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</si>
  <si>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</si>
  <si>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</si>
  <si>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</si>
  <si>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</si>
  <si>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</si>
  <si>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</si>
  <si>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</si>
  <si>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</si>
  <si>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</si>
  <si>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</si>
  <si>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</si>
  <si>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</si>
  <si>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</si>
  <si>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</si>
  <si>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</si>
  <si>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</si>
  <si>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</si>
  <si>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</si>
  <si>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</si>
  <si>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</si>
  <si>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</si>
  <si>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</si>
  <si>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</si>
  <si>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</si>
  <si>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</si>
  <si>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</si>
  <si>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</si>
  <si>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</si>
  <si>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</si>
  <si>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</si>
  <si>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</si>
  <si>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</si>
  <si>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</si>
  <si>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</si>
  <si>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</si>
  <si>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</si>
  <si>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</si>
  <si>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</si>
  <si>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</si>
  <si>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</si>
  <si>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</si>
  <si>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</si>
  <si>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</si>
  <si>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</si>
  <si>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</si>
  <si>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</si>
  <si>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</si>
  <si>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</si>
  <si>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</si>
  <si>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</si>
  <si>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</si>
  <si>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</si>
  <si>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</si>
  <si>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</si>
  <si>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</si>
  <si>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</si>
  <si>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</si>
  <si>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</si>
  <si>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</si>
  <si>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</si>
  <si>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</si>
  <si>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</si>
  <si>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</si>
  <si>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</si>
  <si>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</si>
  <si>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</si>
  <si>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</si>
  <si>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</si>
  <si>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</si>
  <si>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</si>
  <si>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</si>
  <si>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</si>
  <si>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</si>
  <si>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</si>
  <si>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</si>
  <si>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</si>
  <si>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</si>
  <si>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</si>
  <si>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</si>
  <si>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</si>
  <si>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</si>
  <si>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</si>
  <si>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</si>
  <si>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</si>
  <si>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</si>
  <si>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</si>
  <si>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</si>
  <si>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</si>
  <si>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</si>
  <si>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</si>
  <si>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</si>
  <si>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</si>
  <si>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</si>
  <si>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</si>
  <si>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</si>
  <si>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</si>
  <si>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</si>
  <si>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</si>
  <si>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</si>
  <si>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</si>
  <si>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</si>
  <si>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</si>
  <si>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</si>
  <si>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</si>
  <si>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</si>
  <si>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</si>
  <si>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</si>
  <si>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</si>
  <si>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</si>
  <si>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</si>
  <si>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</si>
  <si>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</si>
  <si>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</si>
  <si>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</si>
  <si>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</si>
  <si>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</si>
  <si>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</si>
  <si>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</si>
  <si>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</si>
  <si>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</si>
  <si>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</si>
  <si>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</si>
  <si>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</si>
  <si>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</si>
  <si>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</si>
  <si>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</si>
  <si>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</si>
  <si>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</si>
  <si>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</si>
  <si>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</si>
  <si>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</si>
  <si>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</si>
  <si>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</si>
  <si>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</si>
  <si>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</si>
  <si>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</si>
  <si>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</si>
  <si>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</si>
  <si>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</si>
  <si>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</si>
  <si>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</si>
  <si>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</si>
  <si>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</si>
  <si>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</si>
  <si>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</si>
  <si>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</si>
  <si>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</si>
  <si>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</si>
  <si>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</si>
  <si>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</si>
  <si>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</si>
  <si>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</si>
  <si>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</si>
  <si>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</si>
  <si>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</si>
  <si>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</si>
  <si>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</si>
  <si>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</si>
  <si>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</si>
  <si>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</si>
  <si>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</si>
  <si>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</si>
  <si>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</si>
  <si>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</si>
  <si>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</si>
  <si>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</si>
  <si>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</si>
  <si>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</si>
  <si>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</si>
  <si>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</si>
  <si>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</si>
  <si>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</si>
  <si>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</si>
  <si>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</si>
  <si>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</si>
  <si>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</si>
  <si>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</si>
  <si>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</si>
  <si>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</si>
  <si>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</si>
  <si>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</si>
  <si>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</si>
  <si>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</si>
  <si>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</si>
  <si>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</si>
  <si>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</si>
  <si>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</si>
  <si>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</si>
  <si>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</si>
  <si>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</si>
  <si>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</si>
  <si>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</si>
  <si>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</si>
  <si>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</si>
  <si>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</si>
  <si>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</si>
  <si>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</si>
  <si>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</si>
  <si>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</si>
  <si>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</si>
  <si>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</si>
  <si>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</si>
  <si>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</si>
  <si>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</si>
  <si>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</si>
  <si>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</si>
  <si>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</si>
  <si>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</si>
  <si>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</si>
  <si>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</si>
  <si>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</si>
  <si>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</si>
  <si>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</si>
  <si>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</si>
  <si>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</si>
  <si>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</si>
  <si>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</si>
  <si>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</si>
  <si>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</si>
  <si>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</si>
  <si>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</si>
  <si>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</si>
  <si>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</si>
  <si>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</si>
  <si>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</si>
  <si>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</si>
  <si>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</si>
  <si>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</si>
  <si>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</si>
  <si>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</si>
  <si>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</si>
  <si>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</si>
  <si>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</si>
  <si>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</si>
  <si>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</si>
  <si>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</si>
  <si>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</si>
  <si>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</si>
  <si>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</si>
  <si>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</si>
  <si>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</si>
  <si>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</si>
  <si>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</si>
  <si>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</si>
  <si>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</si>
  <si>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</si>
  <si>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</si>
  <si>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</si>
  <si>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</si>
  <si>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</si>
  <si>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</si>
  <si>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</si>
  <si>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</si>
  <si>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</si>
  <si>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</si>
  <si>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</si>
  <si>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</si>
  <si>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</si>
  <si>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</si>
  <si>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</si>
  <si>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</si>
  <si>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</si>
  <si>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</si>
  <si>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</si>
  <si>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</si>
  <si>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</si>
  <si>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</si>
  <si>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</si>
  <si>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</si>
  <si>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</si>
  <si>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</si>
  <si>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</si>
  <si>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</si>
  <si>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</si>
  <si>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</si>
  <si>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</si>
  <si>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</si>
  <si>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</si>
  <si>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</si>
  <si>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</si>
  <si>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</si>
  <si>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</si>
  <si>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</si>
  <si>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</si>
  <si>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</si>
  <si>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</si>
  <si>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</si>
  <si>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</si>
  <si>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</si>
  <si>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</si>
  <si>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</si>
  <si>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</si>
  <si>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</si>
  <si>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</si>
  <si>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</si>
  <si>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</si>
  <si>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</si>
  <si>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</si>
  <si>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</si>
  <si>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</si>
  <si>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</si>
  <si>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</si>
  <si>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</si>
  <si>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</si>
  <si>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</si>
  <si>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</si>
  <si>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</si>
  <si>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</si>
  <si>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</si>
  <si>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</si>
  <si>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</si>
  <si>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</si>
  <si>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</si>
  <si>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</si>
  <si>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</si>
  <si>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</si>
  <si>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</si>
  <si>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</si>
  <si>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</si>
  <si>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</si>
  <si>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</si>
  <si>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</si>
  <si>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</si>
  <si>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</si>
  <si>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</si>
  <si>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</si>
  <si>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</si>
  <si>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</si>
  <si>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</si>
  <si>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</si>
  <si>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</si>
  <si>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</si>
  <si>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</si>
  <si>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</si>
  <si>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</si>
  <si>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</si>
  <si>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</si>
  <si>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</si>
  <si>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</si>
  <si>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</si>
  <si>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</si>
  <si>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</si>
  <si>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</si>
  <si>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</si>
  <si>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</si>
  <si>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</si>
  <si>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</si>
  <si>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</si>
  <si>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</si>
  <si>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</si>
  <si>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</si>
  <si>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</si>
  <si>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</si>
  <si>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</si>
  <si>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</si>
  <si>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</si>
  <si>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</si>
  <si>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</si>
  <si>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</si>
  <si>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</si>
  <si>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</si>
  <si>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</si>
  <si>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</si>
  <si>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</si>
  <si>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</si>
  <si>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</si>
  <si>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</si>
  <si>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</si>
  <si>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</si>
  <si>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</si>
  <si>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</si>
  <si>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</si>
  <si>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</si>
  <si>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</si>
  <si>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</si>
  <si>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</si>
  <si>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</si>
  <si>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</si>
  <si>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</si>
  <si>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</si>
  <si>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</si>
  <si>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</si>
  <si>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</si>
  <si>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</si>
  <si>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</si>
  <si>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</si>
  <si>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</si>
  <si>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</si>
  <si>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</si>
  <si>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</si>
  <si>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</si>
  <si>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</si>
  <si>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</si>
  <si>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</si>
  <si>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</si>
  <si>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</si>
  <si>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</si>
  <si>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</si>
  <si>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</si>
  <si>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</si>
  <si>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</si>
  <si>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</si>
  <si>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</si>
  <si>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</si>
  <si>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</si>
  <si>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</si>
  <si>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</si>
  <si>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</si>
  <si>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</si>
  <si>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</si>
  <si>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</si>
  <si>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</si>
  <si>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</si>
  <si>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</si>
  <si>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</si>
  <si>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</si>
  <si>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</si>
  <si>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</si>
  <si>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</si>
  <si>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</si>
  <si>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</si>
  <si>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</si>
  <si>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</si>
  <si>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</si>
  <si>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</si>
  <si>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</si>
  <si>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</si>
  <si>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</si>
  <si>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</si>
  <si>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</si>
  <si>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</si>
  <si>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</si>
  <si>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</si>
  <si>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</si>
  <si>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</si>
  <si>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</si>
  <si>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</si>
  <si>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</si>
  <si>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</si>
  <si>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</si>
  <si>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</si>
  <si>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</si>
  <si>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</si>
  <si>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</si>
  <si>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</si>
  <si>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</si>
  <si>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</si>
  <si>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</si>
  <si>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</si>
  <si>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</si>
  <si>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</si>
  <si>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</si>
  <si>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</si>
  <si>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</si>
  <si>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</si>
  <si>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</si>
  <si>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</si>
  <si>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</si>
  <si>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</si>
  <si>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</si>
  <si>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</si>
  <si>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</si>
  <si>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</si>
  <si>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</si>
  <si>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</si>
  <si>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</si>
  <si>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</si>
  <si>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</si>
  <si>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</si>
  <si>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</si>
  <si>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</si>
  <si>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</si>
  <si>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</si>
  <si>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</si>
  <si>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</si>
  <si>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</si>
  <si>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</si>
  <si>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</si>
  <si>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</si>
  <si>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</si>
  <si>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</si>
  <si>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</si>
  <si>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</si>
  <si>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</si>
  <si>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</si>
  <si>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</si>
  <si>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</si>
  <si>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</si>
  <si>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</si>
  <si>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</si>
  <si>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</si>
  <si>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</si>
  <si>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</si>
  <si>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</si>
  <si>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</si>
  <si>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</si>
  <si>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</si>
  <si>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</si>
  <si>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</si>
  <si>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</si>
  <si>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</si>
  <si>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</si>
  <si>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</si>
  <si>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</si>
  <si>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</si>
  <si>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</si>
  <si>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</si>
  <si>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</si>
  <si>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</si>
  <si>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</si>
  <si>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</si>
  <si>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</si>
  <si>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</si>
  <si>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</si>
  <si>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</si>
  <si>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</si>
  <si>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</si>
  <si>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</si>
  <si>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</si>
  <si>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</si>
  <si>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</si>
  <si>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</si>
  <si>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</si>
  <si>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</si>
  <si>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</si>
  <si>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</si>
  <si>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</si>
  <si>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</si>
  <si>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</si>
  <si>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</si>
  <si>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</si>
  <si>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</si>
  <si>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</si>
  <si>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</si>
  <si>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</si>
  <si>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</si>
  <si>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</si>
  <si>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</si>
  <si>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</si>
  <si>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</si>
  <si>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</si>
  <si>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</si>
  <si>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</si>
  <si>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</si>
  <si>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</si>
  <si>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</si>
  <si>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</si>
  <si>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</si>
  <si>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</si>
  <si>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</si>
  <si>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</si>
  <si>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</si>
  <si>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</si>
  <si>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</si>
  <si>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</si>
  <si>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</si>
  <si>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</si>
  <si>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</si>
  <si>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</si>
  <si>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</si>
  <si>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</si>
  <si>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</si>
  <si>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</si>
  <si>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</si>
  <si>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</si>
  <si>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</si>
  <si>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</si>
  <si>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</si>
  <si>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</si>
  <si>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</si>
  <si>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</si>
  <si>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</si>
  <si>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</si>
  <si>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</si>
  <si>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</si>
  <si>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</si>
  <si>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</si>
  <si>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</si>
  <si>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</si>
  <si>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</si>
  <si>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</si>
  <si>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</si>
  <si>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</si>
  <si>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</si>
  <si>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</si>
  <si>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</si>
  <si>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</si>
  <si>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</si>
  <si>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</si>
  <si>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</si>
  <si>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</si>
  <si>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</si>
  <si>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</si>
  <si>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</si>
  <si>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</si>
  <si>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</si>
  <si>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</si>
  <si>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</si>
  <si>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</si>
  <si>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</si>
  <si>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</si>
  <si>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</si>
  <si>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</si>
  <si>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</si>
  <si>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</si>
  <si>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</si>
  <si>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</si>
  <si>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</si>
  <si>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</si>
  <si>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</si>
  <si>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</si>
  <si>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</si>
  <si>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</si>
  <si>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</si>
  <si>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</si>
  <si>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</si>
  <si>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</si>
  <si>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</si>
  <si>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</si>
  <si>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</si>
  <si>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</si>
  <si>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</si>
  <si>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</si>
  <si>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</si>
  <si>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</si>
  <si>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</si>
  <si>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</si>
  <si>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</si>
  <si>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</si>
  <si>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</si>
  <si>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</si>
  <si>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</si>
  <si>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</si>
  <si>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</si>
  <si>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</si>
  <si>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</si>
  <si>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</si>
  <si>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</si>
  <si>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</si>
  <si>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</si>
  <si>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</si>
  <si>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</si>
  <si>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</si>
  <si>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</si>
  <si>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</si>
  <si>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</si>
  <si>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</si>
  <si>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</si>
  <si>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</si>
  <si>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</si>
  <si>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</si>
  <si>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</si>
  <si>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</si>
  <si>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</si>
  <si>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</si>
  <si>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</si>
  <si>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</si>
  <si>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</si>
  <si>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</si>
  <si>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</si>
  <si>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</si>
  <si>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</si>
  <si>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</si>
  <si>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</si>
  <si>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</si>
  <si>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</si>
  <si>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</si>
  <si>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</si>
  <si>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</si>
  <si>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</si>
  <si>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</si>
  <si>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</si>
  <si>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</si>
  <si>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</si>
  <si>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</si>
  <si>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</si>
  <si>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</si>
  <si>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</si>
  <si>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</si>
  <si>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</si>
  <si>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</si>
  <si>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</si>
  <si>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</si>
  <si>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</si>
  <si>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</si>
  <si>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</si>
  <si>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</si>
  <si>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</si>
  <si>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</si>
  <si>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</si>
  <si>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</si>
  <si>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</si>
  <si>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</si>
  <si>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</si>
  <si>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</si>
  <si>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</si>
  <si>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</si>
  <si>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</si>
  <si>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</si>
  <si>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</si>
  <si>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</si>
  <si>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</si>
  <si>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</si>
  <si>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</si>
  <si>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</si>
  <si>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</si>
  <si>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</si>
  <si>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</si>
  <si>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</si>
  <si>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</si>
  <si>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</si>
  <si>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</si>
  <si>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</si>
  <si>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</si>
  <si>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</si>
  <si>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</si>
  <si>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</si>
  <si>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</si>
  <si>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</si>
  <si>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</si>
  <si>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</si>
  <si>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</si>
  <si>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</si>
  <si>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</si>
  <si>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</si>
  <si>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</si>
  <si>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</si>
  <si>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</si>
  <si>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</si>
  <si>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</si>
  <si>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</si>
  <si>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</si>
  <si>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</si>
  <si>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</si>
  <si>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</si>
  <si>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</si>
  <si>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</si>
  <si>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</si>
  <si>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</si>
  <si>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</si>
  <si>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</si>
  <si>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</si>
  <si>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</si>
  <si>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</si>
  <si>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</si>
  <si>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</si>
  <si>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</si>
  <si>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</si>
  <si>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</si>
  <si>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</si>
  <si>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</si>
  <si>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</si>
  <si>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</si>
  <si>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</si>
  <si>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</si>
  <si>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</si>
  <si>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</si>
  <si>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</si>
  <si>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</si>
  <si>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</si>
  <si>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</si>
  <si>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</si>
  <si>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</si>
  <si>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</si>
  <si>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</si>
  <si>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</si>
  <si>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</si>
  <si>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</si>
  <si>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</si>
  <si>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</si>
  <si>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</si>
  <si>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</si>
  <si>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</si>
  <si>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</si>
  <si>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</si>
  <si>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</si>
  <si>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</si>
  <si>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</si>
  <si>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</si>
  <si>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</si>
  <si>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</si>
  <si>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</si>
  <si>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</si>
  <si>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</si>
  <si>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</si>
  <si>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</si>
  <si>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</si>
  <si>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</si>
  <si>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</si>
  <si>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</si>
  <si>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</si>
  <si>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</si>
  <si>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</si>
  <si>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</si>
  <si>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</si>
  <si>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</si>
  <si>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</si>
  <si>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</si>
  <si>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</si>
  <si>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</si>
  <si>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</si>
  <si>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</si>
  <si>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</si>
  <si>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</si>
  <si>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</si>
  <si>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</si>
  <si>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</si>
  <si>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</si>
  <si>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</si>
  <si>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</si>
  <si>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</si>
  <si>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</si>
  <si>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</si>
  <si>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</si>
  <si>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</si>
  <si>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</si>
  <si>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</si>
  <si>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</si>
  <si>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</si>
  <si>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</si>
  <si>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</si>
  <si>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</si>
  <si>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</si>
  <si>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</si>
  <si>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</si>
  <si>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</si>
  <si>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</si>
  <si>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</si>
  <si>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</si>
  <si>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</si>
  <si>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</si>
  <si>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</si>
  <si>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</si>
  <si>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</si>
  <si>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</si>
  <si>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</si>
  <si>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</si>
  <si>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</si>
  <si>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</si>
  <si>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</si>
  <si>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</si>
  <si>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</si>
  <si>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</si>
  <si>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</si>
  <si>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</si>
  <si>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</si>
  <si>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</si>
  <si>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</si>
  <si>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</si>
  <si>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</si>
  <si>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</si>
  <si>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</si>
  <si>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</si>
  <si>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</si>
  <si>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</si>
  <si>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</si>
  <si>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</si>
  <si>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</si>
  <si>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</si>
  <si>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</si>
  <si>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</si>
  <si>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</si>
  <si>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</si>
  <si>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</si>
  <si>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</si>
  <si>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</si>
  <si>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</si>
  <si>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</si>
  <si>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</si>
  <si>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</si>
  <si>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</si>
  <si>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</si>
  <si>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</si>
  <si>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</si>
  <si>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</si>
  <si>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</si>
  <si>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</si>
  <si>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</si>
  <si>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</si>
  <si>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</si>
  <si>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</si>
  <si>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</si>
  <si>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</si>
  <si>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</si>
  <si>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</si>
  <si>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</si>
  <si>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</si>
  <si>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</si>
  <si>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</si>
  <si>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</si>
  <si>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</si>
  <si>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</si>
  <si>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</si>
  <si>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</si>
  <si>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</si>
  <si>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</si>
  <si>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</si>
  <si>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</si>
  <si>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</si>
  <si>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</si>
  <si>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</si>
  <si>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</si>
  <si>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</si>
  <si>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</si>
  <si>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</si>
  <si>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</si>
  <si>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</si>
  <si>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</si>
  <si>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</si>
  <si>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</si>
  <si>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</si>
  <si>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</si>
  <si>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</si>
  <si>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</si>
  <si>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</si>
  <si>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</si>
  <si>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</si>
  <si>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</si>
  <si>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</si>
  <si>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</si>
  <si>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</si>
  <si>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</si>
  <si>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</si>
  <si>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</si>
  <si>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</si>
  <si>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</si>
  <si>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</si>
  <si>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</si>
  <si>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</si>
  <si>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</si>
  <si>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</si>
  <si>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</si>
  <si>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</si>
  <si>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</si>
  <si>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</si>
  <si>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</si>
  <si>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</si>
  <si>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</si>
  <si>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</si>
  <si>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</si>
  <si>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</si>
  <si>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</si>
  <si>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</si>
  <si>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</si>
  <si>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</si>
  <si>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</si>
  <si>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</si>
  <si>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</si>
  <si>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</si>
  <si>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</si>
  <si>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</si>
  <si>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</si>
  <si>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</si>
  <si>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</si>
  <si>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</si>
  <si>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</si>
  <si>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</si>
  <si>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</si>
  <si>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</si>
  <si>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</si>
  <si>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</si>
  <si>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</si>
  <si>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</si>
  <si>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</si>
  <si>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</si>
  <si>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</si>
  <si>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</si>
  <si>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</si>
  <si>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</si>
  <si>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</si>
  <si>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</si>
  <si>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</si>
  <si>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</si>
  <si>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</si>
  <si>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</si>
  <si>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</si>
  <si>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</si>
  <si>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</si>
  <si>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</si>
  <si>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</si>
  <si>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</si>
  <si>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</si>
  <si>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</si>
  <si>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</si>
  <si>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</si>
  <si>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</si>
  <si>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</si>
  <si>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</si>
  <si>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</si>
  <si>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</si>
  <si>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</si>
  <si>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</si>
  <si>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</si>
  <si>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</si>
  <si>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</si>
  <si>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</si>
  <si>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</si>
  <si>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</si>
  <si>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</si>
  <si>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</si>
  <si>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</si>
  <si>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</si>
  <si>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</si>
  <si>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</si>
  <si>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</si>
  <si>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</si>
  <si>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</si>
  <si>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</si>
  <si>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</si>
  <si>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</si>
  <si>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</si>
  <si>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</si>
  <si>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</si>
  <si>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</si>
  <si>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</si>
  <si>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</si>
  <si>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</si>
  <si>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</si>
  <si>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</si>
  <si>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</si>
  <si>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</si>
  <si>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</si>
  <si>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</si>
  <si>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</si>
  <si>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</si>
  <si>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</si>
  <si>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</si>
  <si>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</si>
  <si>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</si>
  <si>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</si>
  <si>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</si>
  <si>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</si>
  <si>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</si>
  <si>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</si>
  <si>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</si>
  <si>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</si>
  <si>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</si>
  <si>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</si>
  <si>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</si>
  <si>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</si>
  <si>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</si>
  <si>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</si>
  <si>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</si>
  <si>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</si>
  <si>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</si>
  <si>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</si>
  <si>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</si>
  <si>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</si>
  <si>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</si>
  <si>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</si>
  <si>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</si>
  <si>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</si>
  <si>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</si>
  <si>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</si>
  <si>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</si>
  <si>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</si>
  <si>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</si>
  <si>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</si>
  <si>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</si>
  <si>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</si>
  <si>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</si>
  <si>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</si>
  <si>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</si>
  <si>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</si>
  <si>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</si>
  <si>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</si>
  <si>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</si>
  <si>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</si>
  <si>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</si>
  <si>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</si>
  <si>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</si>
  <si>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</si>
  <si>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</si>
  <si>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</si>
  <si>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</si>
  <si>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</si>
  <si>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</si>
  <si>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</si>
  <si>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</si>
  <si>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</si>
  <si>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</si>
  <si>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</si>
  <si>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</si>
  <si>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</si>
  <si>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</si>
  <si>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</si>
  <si>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</si>
  <si>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</si>
  <si>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</si>
  <si>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</si>
  <si>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</si>
  <si>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</si>
  <si>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</si>
  <si>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</si>
  <si>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</si>
  <si>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</si>
  <si>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</si>
  <si>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</si>
  <si>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</si>
  <si>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</si>
  <si>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</si>
  <si>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</si>
  <si>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</si>
  <si>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</si>
  <si>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</si>
  <si>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</si>
  <si>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</si>
  <si>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</si>
  <si>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</si>
  <si>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</si>
  <si>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</si>
  <si>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</si>
  <si>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</si>
  <si>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</si>
  <si>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</si>
  <si>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</si>
  <si>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</si>
  <si>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</si>
  <si>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</si>
  <si>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</si>
  <si>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</si>
  <si>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</si>
  <si>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</si>
  <si>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</si>
  <si>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</si>
  <si>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</si>
  <si>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</si>
  <si>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</si>
  <si>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</si>
  <si>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</si>
  <si>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</si>
  <si>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</si>
  <si>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</si>
  <si>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</si>
  <si>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</si>
  <si>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</si>
  <si>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</si>
  <si>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</si>
  <si>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</si>
  <si>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</si>
  <si>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</si>
  <si>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</si>
  <si>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</si>
  <si>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</si>
  <si>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</si>
  <si>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</si>
  <si>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</si>
  <si>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</si>
  <si>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</si>
  <si>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</si>
  <si>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</si>
  <si>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</si>
  <si>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</si>
  <si>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</si>
  <si>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</si>
  <si>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</si>
  <si>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</si>
  <si>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</si>
  <si>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</si>
  <si>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</si>
  <si>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</si>
  <si>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</si>
  <si>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</si>
  <si>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</si>
  <si>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</si>
  <si>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</si>
  <si>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</si>
  <si>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</si>
  <si>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</si>
  <si>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</si>
  <si>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</si>
  <si>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</si>
  <si>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</si>
  <si>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</si>
  <si>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</si>
  <si>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</si>
  <si>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</si>
  <si>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</si>
  <si>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</si>
  <si>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</si>
  <si>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</si>
  <si>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</si>
  <si>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</si>
  <si>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</si>
  <si>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</si>
  <si>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</si>
  <si>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</si>
  <si>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</si>
  <si>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</si>
  <si>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</si>
  <si>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</si>
  <si>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</si>
  <si>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</si>
  <si>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</si>
  <si>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</si>
  <si>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</si>
  <si>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</si>
  <si>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</si>
  <si>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</si>
  <si>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</si>
  <si>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</si>
  <si>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</si>
  <si>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</si>
  <si>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</si>
  <si>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</si>
  <si>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</si>
  <si>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</si>
  <si>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</si>
  <si>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</si>
  <si>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</si>
  <si>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</si>
  <si>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</si>
  <si>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</si>
  <si>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</si>
  <si>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</si>
  <si>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</si>
  <si>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</si>
  <si>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</si>
  <si>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</si>
  <si>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</si>
  <si>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</si>
  <si>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</si>
  <si>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</si>
  <si>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</si>
  <si>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</si>
  <si>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</si>
  <si>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</si>
  <si>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</si>
  <si>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</si>
  <si>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</si>
  <si>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</si>
  <si>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</si>
  <si>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</si>
  <si>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</si>
  <si>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</si>
  <si>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</si>
  <si>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</si>
  <si>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</si>
  <si>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</si>
  <si>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</si>
  <si>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</si>
  <si>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</si>
  <si>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</si>
  <si>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</si>
  <si>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</si>
  <si>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</si>
  <si>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</si>
  <si>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</si>
  <si>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</si>
  <si>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</si>
  <si>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</si>
  <si>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</si>
  <si>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</si>
  <si>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</si>
  <si>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</si>
  <si>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</si>
  <si>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</si>
  <si>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</si>
  <si>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</si>
  <si>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</si>
  <si>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</si>
  <si>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</si>
  <si>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</si>
  <si>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</si>
  <si>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</si>
  <si>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</si>
  <si>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</si>
  <si>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</si>
  <si>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</si>
  <si>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</si>
  <si>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</si>
  <si>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</si>
  <si>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</si>
  <si>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</si>
  <si>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</si>
  <si>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</si>
  <si>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</si>
  <si>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</si>
  <si>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</si>
  <si>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</si>
  <si>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</si>
  <si>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</si>
  <si>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</si>
  <si>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</si>
  <si>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</si>
  <si>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</si>
  <si>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</si>
  <si>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</si>
  <si>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</si>
  <si>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</si>
  <si>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</si>
  <si>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</si>
  <si>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</si>
  <si>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</si>
  <si>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</si>
  <si>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</si>
  <si>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</si>
  <si>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</si>
  <si>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</si>
  <si>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</si>
  <si>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</si>
  <si>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</si>
  <si>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</si>
  <si>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</si>
  <si>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</si>
  <si>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</si>
  <si>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</si>
  <si>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</si>
  <si>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</si>
  <si>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</si>
  <si>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</si>
  <si>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</si>
  <si>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</si>
  <si>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</si>
  <si>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</si>
  <si>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</si>
  <si>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</si>
  <si>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</si>
  <si>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</si>
  <si>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</si>
  <si>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</si>
  <si>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</si>
  <si>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</si>
  <si>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</si>
  <si>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</si>
  <si>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</si>
  <si>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</si>
  <si>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</si>
  <si>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</si>
  <si>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</si>
  <si>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</si>
  <si>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</si>
  <si>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</si>
  <si>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</si>
  <si>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</si>
  <si>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</si>
  <si>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</si>
  <si>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</si>
  <si>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</si>
  <si>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</si>
  <si>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</si>
  <si>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</si>
  <si>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</si>
  <si>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</si>
  <si>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</si>
  <si>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</si>
  <si>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</si>
  <si>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</si>
  <si>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</si>
  <si>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</si>
  <si>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</si>
  <si>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</si>
  <si>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</si>
  <si>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</si>
  <si>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</si>
  <si>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</si>
  <si>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</si>
  <si>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</si>
  <si>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</si>
  <si>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</si>
  <si>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</si>
  <si>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</si>
  <si>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</si>
  <si>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</si>
  <si>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</si>
  <si>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</si>
  <si>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</si>
  <si>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</si>
  <si>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</si>
  <si>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</si>
  <si>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</si>
  <si>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</si>
  <si>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</si>
  <si>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</si>
  <si>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</si>
  <si>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</si>
  <si>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</si>
  <si>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</si>
  <si>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</si>
  <si>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</si>
  <si>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</si>
  <si>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</si>
  <si>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</si>
  <si>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</si>
  <si>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</si>
  <si>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</si>
  <si>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</si>
  <si>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</si>
  <si>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</si>
  <si>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</si>
  <si>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</si>
  <si>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</si>
  <si>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</si>
  <si>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</si>
  <si>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</si>
  <si>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</si>
  <si>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</si>
  <si>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</si>
  <si>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</si>
  <si>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</si>
  <si>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</si>
  <si>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</si>
  <si>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</si>
  <si>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</si>
  <si>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</si>
  <si>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</si>
  <si>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</si>
  <si>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</si>
  <si>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</si>
  <si>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</si>
  <si>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</si>
  <si>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</si>
  <si>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</si>
  <si>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</si>
  <si>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</si>
  <si>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</si>
  <si>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</si>
  <si>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</si>
  <si>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</si>
  <si>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</si>
  <si>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</si>
  <si>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</si>
  <si>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</si>
  <si>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</si>
  <si>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</si>
  <si>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</si>
  <si>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</si>
  <si>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</si>
  <si>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</si>
  <si>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</si>
  <si>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</si>
  <si>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</si>
  <si>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</si>
  <si>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</si>
  <si>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</si>
  <si>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</si>
  <si>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</si>
  <si>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</si>
  <si>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</si>
  <si>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</si>
  <si>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</si>
  <si>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</si>
  <si>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</si>
  <si>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</si>
  <si>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</si>
  <si>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</si>
  <si>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</si>
  <si>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</si>
  <si>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</si>
  <si>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</si>
  <si>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</si>
  <si>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</si>
  <si>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</si>
  <si>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</si>
  <si>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</si>
  <si>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</si>
  <si>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</si>
  <si>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</si>
  <si>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</si>
  <si>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</si>
  <si>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</si>
  <si>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</si>
  <si>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</si>
  <si>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</si>
  <si>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</si>
  <si>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</si>
  <si>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</si>
  <si>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</si>
  <si>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</si>
  <si>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</si>
  <si>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</si>
  <si>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</si>
  <si>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</si>
  <si>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</si>
  <si>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</si>
  <si>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</si>
  <si>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</si>
  <si>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</si>
  <si>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</si>
  <si>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</si>
  <si>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</si>
  <si>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</si>
  <si>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</si>
  <si>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</si>
  <si>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</si>
  <si>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</si>
  <si>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</si>
  <si>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</si>
  <si>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</si>
  <si>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</si>
  <si>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</si>
  <si>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</si>
  <si>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</si>
  <si>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</si>
  <si>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</si>
  <si>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</si>
  <si>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</si>
  <si>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</si>
  <si>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</si>
  <si>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</si>
  <si>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</si>
  <si>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</si>
  <si>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</si>
  <si>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</si>
  <si>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</si>
  <si>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</si>
  <si>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</si>
  <si>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</si>
  <si>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</si>
  <si>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</si>
  <si>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</si>
  <si>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</si>
  <si>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</si>
  <si>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</si>
  <si>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</si>
  <si>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</si>
  <si>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</si>
  <si>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</si>
  <si>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</si>
  <si>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</si>
  <si>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</si>
  <si>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</si>
  <si>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</si>
  <si>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</si>
  <si>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</si>
  <si>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</si>
  <si>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</si>
  <si>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</si>
  <si>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</si>
  <si>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</si>
  <si>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</si>
  <si>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</si>
  <si>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</si>
  <si>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</si>
  <si>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</si>
  <si>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</si>
  <si>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</si>
  <si>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</si>
  <si>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</si>
  <si>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</si>
  <si>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</si>
  <si>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</si>
  <si>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</si>
  <si>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</si>
  <si>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</si>
  <si>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</si>
  <si>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</si>
  <si>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</si>
  <si>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</si>
  <si>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</si>
  <si>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</si>
  <si>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</si>
  <si>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</si>
  <si>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</si>
  <si>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</si>
  <si>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</si>
  <si>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</si>
  <si>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</si>
  <si>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</si>
  <si>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</si>
  <si>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</si>
  <si>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</si>
  <si>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</si>
  <si>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</si>
  <si>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</si>
  <si>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</si>
  <si>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</si>
  <si>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</si>
  <si>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</si>
  <si>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</si>
  <si>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</si>
  <si>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</si>
  <si>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</si>
  <si>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</si>
  <si>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</si>
  <si>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</si>
  <si>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</si>
  <si>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</si>
  <si>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</si>
  <si>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</si>
  <si>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</si>
  <si>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</si>
  <si>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</si>
  <si>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</si>
  <si>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</si>
  <si>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</si>
  <si>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</si>
  <si>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</si>
  <si>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</si>
  <si>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</si>
  <si>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</si>
  <si>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</si>
  <si>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</si>
  <si>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</si>
  <si>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</si>
  <si>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</si>
  <si>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</si>
  <si>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</si>
  <si>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</si>
  <si>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</si>
  <si>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</si>
  <si>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</si>
  <si>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</si>
  <si>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</si>
  <si>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</si>
  <si>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</si>
  <si>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</si>
  <si>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</si>
  <si>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</si>
  <si>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</si>
  <si>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</si>
  <si>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</si>
  <si>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</si>
  <si>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</si>
  <si>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</si>
  <si>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</si>
  <si>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</si>
  <si>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</si>
  <si>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</si>
  <si>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</si>
  <si>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</si>
  <si>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</si>
  <si>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</si>
  <si>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</si>
  <si>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</si>
  <si>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</si>
  <si>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</si>
  <si>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</si>
  <si>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</si>
  <si>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</si>
  <si>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</si>
  <si>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</si>
  <si>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</si>
  <si>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</si>
  <si>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</si>
  <si>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</si>
  <si>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</si>
  <si>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</si>
  <si>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</si>
  <si>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</si>
  <si>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</si>
  <si>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</si>
  <si>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</si>
  <si>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</si>
  <si>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</si>
  <si>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</si>
  <si>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</si>
  <si>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</si>
  <si>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</si>
  <si>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</si>
  <si>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</si>
  <si>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</si>
  <si>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</si>
  <si>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</si>
  <si>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</si>
  <si>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</si>
  <si>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</si>
  <si>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</si>
  <si>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</si>
  <si>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</si>
  <si>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</si>
  <si>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</si>
  <si>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</si>
  <si>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</si>
  <si>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</si>
  <si>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</si>
  <si>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</si>
  <si>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</si>
  <si>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</si>
  <si>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</si>
  <si>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</si>
  <si>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</si>
  <si>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</si>
  <si>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</si>
  <si>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</si>
  <si>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</si>
  <si>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</si>
  <si>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</si>
  <si>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</si>
  <si>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</si>
  <si>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</si>
  <si>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</si>
  <si>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</si>
  <si>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</si>
  <si>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</si>
  <si>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</si>
  <si>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</si>
  <si>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</si>
  <si>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</si>
  <si>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</si>
  <si>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</si>
  <si>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</si>
  <si>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</si>
  <si>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</si>
  <si>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</si>
  <si>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</si>
  <si>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</si>
  <si>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</si>
  <si>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</si>
  <si>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</si>
  <si>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</si>
  <si>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</si>
  <si>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</si>
  <si>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</si>
  <si>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</si>
  <si>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</si>
  <si>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</si>
  <si>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</si>
  <si>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</si>
  <si>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</si>
  <si>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</si>
  <si>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</si>
  <si>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</si>
  <si>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</si>
  <si>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</si>
  <si>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</si>
  <si>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</si>
  <si>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</si>
  <si>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</si>
  <si>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</si>
  <si>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</si>
  <si>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</si>
  <si>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</si>
  <si>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</si>
  <si>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</si>
  <si>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</si>
  <si>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</si>
  <si>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</si>
  <si>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</si>
  <si>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</si>
  <si>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</si>
  <si>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</si>
  <si>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</si>
  <si>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</si>
  <si>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</si>
  <si>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</si>
  <si>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</si>
  <si>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</si>
  <si>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</si>
  <si>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</si>
  <si>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</si>
  <si>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</si>
  <si>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</si>
  <si>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</si>
  <si>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</si>
  <si>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</si>
  <si>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</si>
  <si>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</si>
  <si>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</si>
  <si>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</si>
  <si>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</si>
  <si>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</si>
  <si>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</si>
  <si>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</si>
  <si>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</si>
  <si>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</si>
  <si>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</si>
  <si>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</si>
  <si>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</si>
  <si>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</si>
  <si>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</si>
  <si>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</si>
  <si>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</si>
  <si>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</si>
  <si>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</si>
  <si>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</si>
  <si>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</si>
  <si>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</si>
  <si>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</si>
  <si>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</si>
  <si>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</si>
  <si>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</si>
  <si>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</si>
  <si>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</si>
  <si>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</si>
  <si>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</si>
  <si>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</si>
  <si>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</si>
  <si>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</si>
  <si>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</si>
  <si>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</si>
  <si>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</si>
  <si>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</si>
  <si>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</si>
  <si>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</si>
  <si>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</si>
  <si>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</si>
  <si>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</si>
  <si>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</si>
  <si>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</si>
  <si>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</si>
  <si>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</si>
  <si>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</si>
  <si>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</si>
  <si>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</si>
  <si>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</si>
  <si>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</si>
  <si>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</si>
  <si>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</si>
  <si>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</si>
  <si>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</si>
  <si>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</si>
  <si>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</si>
  <si>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</si>
  <si>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</si>
  <si>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</si>
  <si>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</si>
  <si>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</si>
  <si>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</si>
  <si>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</si>
  <si>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</si>
  <si>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</si>
  <si>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</si>
  <si>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</si>
  <si>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</si>
  <si>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</si>
  <si>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</si>
  <si>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</si>
  <si>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</si>
  <si>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</si>
  <si>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</si>
  <si>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</si>
  <si>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</si>
  <si>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</si>
  <si>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</si>
  <si>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</si>
  <si>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</si>
  <si>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</si>
  <si>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</si>
  <si>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</si>
  <si>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</si>
  <si>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</si>
  <si>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</si>
  <si>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</si>
  <si>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</si>
  <si>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</si>
  <si>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</si>
  <si>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</si>
  <si>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</si>
  <si>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</si>
  <si>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</si>
  <si>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</si>
  <si>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</si>
  <si>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</si>
  <si>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</si>
  <si>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</si>
  <si>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</si>
  <si>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</si>
  <si>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</si>
  <si>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</si>
  <si>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</si>
  <si>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</si>
  <si>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</si>
  <si>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</si>
  <si>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</si>
  <si>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</si>
  <si>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</si>
  <si>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</si>
  <si>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</si>
  <si>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</si>
  <si>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</si>
  <si>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</si>
  <si>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</si>
  <si>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</si>
  <si>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</si>
  <si>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</si>
  <si>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</si>
  <si>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</si>
  <si>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</si>
  <si>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</si>
  <si>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</si>
  <si>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</si>
  <si>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</si>
  <si>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</si>
  <si>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</si>
  <si>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</si>
  <si>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</si>
  <si>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</si>
  <si>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</si>
  <si>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</si>
  <si>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</si>
  <si>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</si>
  <si>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</si>
  <si>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</si>
  <si>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</si>
  <si>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</si>
  <si>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</si>
  <si>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</si>
  <si>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</si>
  <si>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</si>
  <si>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</si>
  <si>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</si>
  <si>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</si>
  <si>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</si>
  <si>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</si>
  <si>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</si>
  <si>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</si>
  <si>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</si>
  <si>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</si>
  <si>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</si>
  <si>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</si>
  <si>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</si>
  <si>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</si>
  <si>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</si>
  <si>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</si>
  <si>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</si>
  <si>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</si>
  <si>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</si>
  <si>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</si>
  <si>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</si>
  <si>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</si>
  <si>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</si>
  <si>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</si>
  <si>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</si>
  <si>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</si>
  <si>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</si>
  <si>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</si>
  <si>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</si>
  <si>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</si>
  <si>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</si>
  <si>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</si>
  <si>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</si>
  <si>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</si>
  <si>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</si>
  <si>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</si>
  <si>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</si>
  <si>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</si>
  <si>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</si>
  <si>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</si>
  <si>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</si>
  <si>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</si>
  <si>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</si>
  <si>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</si>
  <si>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</si>
  <si>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</si>
  <si>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</si>
  <si>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</si>
  <si>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Петровац на Млави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</si>
</sst>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356</c:v>
                </c:pt>
                <c:pt idx="1">
                  <c:v>459</c:v>
                </c:pt>
                <c:pt idx="2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394</c:v>
                </c:pt>
                <c:pt idx="1">
                  <c:v>495</c:v>
                </c:pt>
                <c:pt idx="2">
                  <c:v>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600512"/>
        <c:axId val="105602048"/>
      </c:barChart>
      <c:catAx>
        <c:axId val="10560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602048"/>
        <c:crosses val="autoZero"/>
        <c:auto val="1"/>
        <c:lblAlgn val="ctr"/>
        <c:lblOffset val="100"/>
        <c:noMultiLvlLbl val="0"/>
      </c:catAx>
      <c:valAx>
        <c:axId val="10560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6005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729</c:v>
                </c:pt>
                <c:pt idx="1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053632"/>
        <c:axId val="106055168"/>
      </c:barChart>
      <c:catAx>
        <c:axId val="106053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6055168"/>
        <c:crosses val="autoZero"/>
        <c:auto val="1"/>
        <c:lblAlgn val="ctr"/>
        <c:lblOffset val="100"/>
        <c:noMultiLvlLbl val="0"/>
      </c:catAx>
      <c:valAx>
        <c:axId val="10605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053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565</c:v>
                </c:pt>
                <c:pt idx="1">
                  <c:v>504</c:v>
                </c:pt>
                <c:pt idx="2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071936"/>
        <c:axId val="106073472"/>
      </c:barChart>
      <c:catAx>
        <c:axId val="10607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073472"/>
        <c:crosses val="autoZero"/>
        <c:auto val="1"/>
        <c:lblAlgn val="ctr"/>
        <c:lblOffset val="100"/>
        <c:noMultiLvlLbl val="0"/>
      </c:catAx>
      <c:valAx>
        <c:axId val="10607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071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13</c:v>
                </c:pt>
                <c:pt idx="1">
                  <c:v>32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096896"/>
        <c:axId val="106098688"/>
      </c:barChart>
      <c:catAx>
        <c:axId val="106096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098688"/>
        <c:crosses val="autoZero"/>
        <c:auto val="1"/>
        <c:lblAlgn val="ctr"/>
        <c:lblOffset val="100"/>
        <c:noMultiLvlLbl val="0"/>
      </c:catAx>
      <c:valAx>
        <c:axId val="106098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6096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43</c:v>
                </c:pt>
                <c:pt idx="1">
                  <c:v>14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451328"/>
        <c:axId val="106452864"/>
      </c:barChart>
      <c:catAx>
        <c:axId val="10645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52864"/>
        <c:crosses val="autoZero"/>
        <c:auto val="1"/>
        <c:lblAlgn val="ctr"/>
        <c:lblOffset val="100"/>
        <c:noMultiLvlLbl val="0"/>
      </c:catAx>
      <c:valAx>
        <c:axId val="10645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51328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25</c:v>
                </c:pt>
                <c:pt idx="1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479616"/>
        <c:axId val="106481152"/>
      </c:barChart>
      <c:catAx>
        <c:axId val="106479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81152"/>
        <c:crosses val="autoZero"/>
        <c:auto val="1"/>
        <c:lblAlgn val="ctr"/>
        <c:lblOffset val="100"/>
        <c:noMultiLvlLbl val="0"/>
      </c:catAx>
      <c:valAx>
        <c:axId val="106481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79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256.13299999999998</c:v>
                </c:pt>
                <c:pt idx="1">
                  <c:v>349.13299999999998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495360"/>
        <c:axId val="106710144"/>
      </c:barChart>
      <c:catAx>
        <c:axId val="106495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10144"/>
        <c:crosses val="autoZero"/>
        <c:auto val="1"/>
        <c:lblAlgn val="ctr"/>
        <c:lblOffset val="100"/>
        <c:noMultiLvlLbl val="0"/>
      </c:catAx>
      <c:valAx>
        <c:axId val="106710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495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8271</c:v>
                </c:pt>
                <c:pt idx="1">
                  <c:v>7757</c:v>
                </c:pt>
                <c:pt idx="2">
                  <c:v>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722816"/>
        <c:axId val="106724352"/>
      </c:barChart>
      <c:catAx>
        <c:axId val="10672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24352"/>
        <c:crosses val="autoZero"/>
        <c:auto val="1"/>
        <c:lblAlgn val="ctr"/>
        <c:lblOffset val="100"/>
        <c:noMultiLvlLbl val="0"/>
      </c:catAx>
      <c:valAx>
        <c:axId val="10672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22816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14.7</c:v>
                </c:pt>
                <c:pt idx="1">
                  <c:v>7.5</c:v>
                </c:pt>
                <c:pt idx="2">
                  <c:v>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737024"/>
        <c:axId val="106742912"/>
      </c:barChart>
      <c:catAx>
        <c:axId val="10673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42912"/>
        <c:crosses val="autoZero"/>
        <c:auto val="1"/>
        <c:lblAlgn val="ctr"/>
        <c:lblOffset val="100"/>
        <c:noMultiLvlLbl val="0"/>
      </c:catAx>
      <c:valAx>
        <c:axId val="10674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37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19</c:v>
                </c:pt>
                <c:pt idx="2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915328"/>
        <c:axId val="106916864"/>
      </c:barChart>
      <c:catAx>
        <c:axId val="10691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916864"/>
        <c:crosses val="autoZero"/>
        <c:auto val="1"/>
        <c:lblAlgn val="ctr"/>
        <c:lblOffset val="100"/>
        <c:noMultiLvlLbl val="0"/>
      </c:catAx>
      <c:valAx>
        <c:axId val="10691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691532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14.152793263870198</c:v>
                </c:pt>
                <c:pt idx="1">
                  <c:v>56.280518282133109</c:v>
                </c:pt>
                <c:pt idx="2">
                  <c:v>29.566688453996694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77</c:v>
                </c:pt>
                <c:pt idx="1">
                  <c:v>111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22</c:v>
                </c:pt>
                <c:pt idx="1">
                  <c:v>32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618816"/>
        <c:axId val="105620608"/>
      </c:barChart>
      <c:catAx>
        <c:axId val="10561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620608"/>
        <c:crosses val="autoZero"/>
        <c:auto val="1"/>
        <c:lblAlgn val="ctr"/>
        <c:lblOffset val="100"/>
        <c:noMultiLvlLbl val="0"/>
      </c:catAx>
      <c:valAx>
        <c:axId val="105620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6188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23</c:v>
                </c:pt>
                <c:pt idx="1">
                  <c:v>23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7180800"/>
        <c:axId val="107182336"/>
      </c:barChart>
      <c:catAx>
        <c:axId val="10718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182336"/>
        <c:crosses val="autoZero"/>
        <c:auto val="1"/>
        <c:lblAlgn val="ctr"/>
        <c:lblOffset val="100"/>
        <c:noMultiLvlLbl val="0"/>
      </c:catAx>
      <c:valAx>
        <c:axId val="10718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7180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7287680"/>
        <c:axId val="107289216"/>
      </c:barChart>
      <c:catAx>
        <c:axId val="10728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289216"/>
        <c:crosses val="autoZero"/>
        <c:auto val="1"/>
        <c:lblAlgn val="ctr"/>
        <c:lblOffset val="100"/>
        <c:noMultiLvlLbl val="0"/>
      </c:catAx>
      <c:valAx>
        <c:axId val="1072892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728768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114.1</c:v>
                </c:pt>
                <c:pt idx="1">
                  <c:v>97.6</c:v>
                </c:pt>
                <c:pt idx="2">
                  <c:v>105.8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88.6</c:v>
                </c:pt>
                <c:pt idx="1">
                  <c:v>96.2</c:v>
                </c:pt>
                <c:pt idx="2">
                  <c:v>96.4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320832"/>
        <c:axId val="107322368"/>
      </c:barChart>
      <c:catAx>
        <c:axId val="107320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322368"/>
        <c:crosses val="autoZero"/>
        <c:auto val="1"/>
        <c:lblAlgn val="ctr"/>
        <c:lblOffset val="100"/>
        <c:noMultiLvlLbl val="0"/>
      </c:catAx>
      <c:valAx>
        <c:axId val="10732236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32083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86</c:v>
                </c:pt>
                <c:pt idx="1">
                  <c:v>80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356160"/>
        <c:axId val="107357696"/>
      </c:barChart>
      <c:catAx>
        <c:axId val="10735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357696"/>
        <c:crosses val="autoZero"/>
        <c:auto val="1"/>
        <c:lblAlgn val="ctr"/>
        <c:lblOffset val="100"/>
        <c:noMultiLvlLbl val="0"/>
      </c:catAx>
      <c:valAx>
        <c:axId val="10735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356160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13</c:v>
                </c:pt>
                <c:pt idx="1">
                  <c:v>15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19</c:v>
                </c:pt>
                <c:pt idx="1">
                  <c:v>10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388928"/>
        <c:axId val="107390464"/>
      </c:barChart>
      <c:catAx>
        <c:axId val="10738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390464"/>
        <c:crosses val="autoZero"/>
        <c:auto val="1"/>
        <c:lblAlgn val="ctr"/>
        <c:lblOffset val="100"/>
        <c:noMultiLvlLbl val="0"/>
      </c:catAx>
      <c:valAx>
        <c:axId val="10739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388928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57</c:v>
                </c:pt>
                <c:pt idx="1">
                  <c:v>89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93</c:v>
                </c:pt>
                <c:pt idx="1">
                  <c:v>103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434368"/>
        <c:axId val="107435904"/>
      </c:barChart>
      <c:catAx>
        <c:axId val="10743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435904"/>
        <c:crosses val="autoZero"/>
        <c:auto val="1"/>
        <c:lblAlgn val="ctr"/>
        <c:lblOffset val="100"/>
        <c:noMultiLvlLbl val="0"/>
      </c:catAx>
      <c:valAx>
        <c:axId val="10743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434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1.7878426698450536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1.7839978468991502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2.0723595678419011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2.1646353185435809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2.0723595678419011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2.364566111730555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2.4107039870813951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2.787496635779922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2.7990311046176322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3.2411857433965165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3.5679956937983004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3.4910992348802337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3.9909262178476679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4.7022184628397863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5.2020454458072205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3.1527548156407397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1.9531700565188974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1.5456188242531432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91936"/>
        <c:axId val="107606016"/>
      </c:barChart>
      <c:catAx>
        <c:axId val="1075919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7606016"/>
        <c:crosses val="autoZero"/>
        <c:auto val="1"/>
        <c:lblAlgn val="ctr"/>
        <c:lblOffset val="100"/>
        <c:noMultiLvlLbl val="0"/>
      </c:catAx>
      <c:valAx>
        <c:axId val="1076060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075919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1.6840324503056634</c:v>
                </c:pt>
                <c:pt idx="1">
                  <c:v>2.0416009842746741</c:v>
                </c:pt>
                <c:pt idx="2">
                  <c:v>2.1261870890845476</c:v>
                </c:pt>
                <c:pt idx="3">
                  <c:v>2.2761351839747781</c:v>
                </c:pt>
                <c:pt idx="4">
                  <c:v>2.5068245607289783</c:v>
                </c:pt>
                <c:pt idx="5">
                  <c:v>2.6990657080241451</c:v>
                </c:pt>
                <c:pt idx="6">
                  <c:v>2.6759967703487253</c:v>
                </c:pt>
                <c:pt idx="7">
                  <c:v>2.9528240224537661</c:v>
                </c:pt>
                <c:pt idx="8">
                  <c:v>2.8759275635356993</c:v>
                </c:pt>
                <c:pt idx="9">
                  <c:v>3.4680302972048138</c:v>
                </c:pt>
                <c:pt idx="10">
                  <c:v>3.5910646314737207</c:v>
                </c:pt>
                <c:pt idx="11">
                  <c:v>3.3449959629359065</c:v>
                </c:pt>
                <c:pt idx="12">
                  <c:v>3.6564266215540777</c:v>
                </c:pt>
                <c:pt idx="13">
                  <c:v>4.3638740436002923</c:v>
                </c:pt>
                <c:pt idx="14">
                  <c:v>4.3023568764658391</c:v>
                </c:pt>
                <c:pt idx="15">
                  <c:v>2.3068937675420047</c:v>
                </c:pt>
                <c:pt idx="16">
                  <c:v>1.184205467338229</c:v>
                </c:pt>
                <c:pt idx="17">
                  <c:v>0.85355069399054173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819008"/>
        <c:axId val="107820544"/>
      </c:barChart>
      <c:catAx>
        <c:axId val="1078190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07820544"/>
        <c:crosses val="autoZero"/>
        <c:auto val="1"/>
        <c:lblAlgn val="ctr"/>
        <c:lblOffset val="100"/>
        <c:noMultiLvlLbl val="0"/>
      </c:catAx>
      <c:valAx>
        <c:axId val="1078205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8190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0.28852681602172436</c:v>
                </c:pt>
                <c:pt idx="1">
                  <c:v>0.20663013206360614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2.9361846571622539</c:v>
                </c:pt>
                <c:pt idx="1">
                  <c:v>3.0635163058125956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17.226748133061779</c:v>
                </c:pt>
                <c:pt idx="1">
                  <c:v>10.654927679453778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37.262389680923285</c:v>
                </c:pt>
                <c:pt idx="1">
                  <c:v>38.819513071601833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31.347589952477939</c:v>
                </c:pt>
                <c:pt idx="1">
                  <c:v>38.298445782050131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3.5980991174473864</c:v>
                </c:pt>
                <c:pt idx="1">
                  <c:v>3.1353876560955887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7.3404616429056349</c:v>
                </c:pt>
                <c:pt idx="1">
                  <c:v>5.8215793729224687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8033152"/>
        <c:axId val="108034688"/>
      </c:barChart>
      <c:catAx>
        <c:axId val="108033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034688"/>
        <c:crosses val="autoZero"/>
        <c:auto val="1"/>
        <c:lblAlgn val="ctr"/>
        <c:lblOffset val="100"/>
        <c:noMultiLvlLbl val="0"/>
      </c:catAx>
      <c:valAx>
        <c:axId val="108034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0331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36.608961303462323</c:v>
                </c:pt>
                <c:pt idx="1">
                  <c:v>32.431946815200789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38.552274270196882</c:v>
                </c:pt>
                <c:pt idx="1">
                  <c:v>43.760668403557631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24.533265444670739</c:v>
                </c:pt>
                <c:pt idx="1">
                  <c:v>23.573802892821849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0.30549898167006106</c:v>
                </c:pt>
                <c:pt idx="1">
                  <c:v>0.23358188841972868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8107264"/>
        <c:axId val="108108800"/>
      </c:barChart>
      <c:catAx>
        <c:axId val="108107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108800"/>
        <c:crosses val="autoZero"/>
        <c:auto val="1"/>
        <c:lblAlgn val="ctr"/>
        <c:lblOffset val="100"/>
        <c:noMultiLvlLbl val="0"/>
      </c:catAx>
      <c:valAx>
        <c:axId val="108108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1072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536</c:v>
                </c:pt>
                <c:pt idx="1">
                  <c:v>491</c:v>
                </c:pt>
                <c:pt idx="2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488</c:v>
                </c:pt>
                <c:pt idx="1">
                  <c:v>407</c:v>
                </c:pt>
                <c:pt idx="2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849600"/>
        <c:axId val="105851136"/>
      </c:barChart>
      <c:catAx>
        <c:axId val="10584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51136"/>
        <c:crosses val="autoZero"/>
        <c:auto val="1"/>
        <c:lblAlgn val="ctr"/>
        <c:lblOffset val="100"/>
        <c:noMultiLvlLbl val="0"/>
      </c:catAx>
      <c:valAx>
        <c:axId val="1058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496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51</c:v>
                </c:pt>
                <c:pt idx="3">
                  <c:v>83</c:v>
                </c:pt>
                <c:pt idx="4">
                  <c:v>69</c:v>
                </c:pt>
                <c:pt idx="5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6</c:v>
                </c:pt>
                <c:pt idx="2">
                  <c:v>77</c:v>
                </c:pt>
                <c:pt idx="3">
                  <c:v>125</c:v>
                </c:pt>
                <c:pt idx="4">
                  <c:v>80</c:v>
                </c:pt>
                <c:pt idx="5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08144512"/>
        <c:axId val="108146048"/>
      </c:barChart>
      <c:catAx>
        <c:axId val="108144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146048"/>
        <c:crosses val="autoZero"/>
        <c:auto val="1"/>
        <c:lblAlgn val="ctr"/>
        <c:lblOffset val="100"/>
        <c:noMultiLvlLbl val="0"/>
      </c:catAx>
      <c:valAx>
        <c:axId val="108146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144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2.5299999999999998</c:v>
                </c:pt>
                <c:pt idx="1">
                  <c:v>2.85</c:v>
                </c:pt>
                <c:pt idx="3">
                  <c:v>0.49</c:v>
                </c:pt>
                <c:pt idx="4">
                  <c:v>3.47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08199296"/>
        <c:axId val="108201088"/>
      </c:barChart>
      <c:catAx>
        <c:axId val="108199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201088"/>
        <c:crosses val="autoZero"/>
        <c:auto val="1"/>
        <c:lblAlgn val="ctr"/>
        <c:lblOffset val="100"/>
        <c:noMultiLvlLbl val="0"/>
      </c:catAx>
      <c:valAx>
        <c:axId val="1082010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1992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66.666666666666657</c:v>
                </c:pt>
                <c:pt idx="1">
                  <c:v>63.028696554108564</c:v>
                </c:pt>
                <c:pt idx="2">
                  <c:v>20.804195804195803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33.333333333333329</c:v>
                </c:pt>
                <c:pt idx="1">
                  <c:v>36.971303445891436</c:v>
                </c:pt>
                <c:pt idx="2">
                  <c:v>79.1958041958042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8244352"/>
        <c:axId val="108250240"/>
      </c:barChart>
      <c:catAx>
        <c:axId val="108244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250240"/>
        <c:crosses val="autoZero"/>
        <c:auto val="1"/>
        <c:lblAlgn val="ctr"/>
        <c:lblOffset val="100"/>
        <c:noMultiLvlLbl val="0"/>
      </c:catAx>
      <c:valAx>
        <c:axId val="1082502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2443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79</c:v>
                </c:pt>
                <c:pt idx="1">
                  <c:v>90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88</c:v>
                </c:pt>
                <c:pt idx="1">
                  <c:v>70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367872"/>
        <c:axId val="108369408"/>
      </c:barChart>
      <c:catAx>
        <c:axId val="10836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369408"/>
        <c:crosses val="autoZero"/>
        <c:auto val="1"/>
        <c:lblAlgn val="ctr"/>
        <c:lblOffset val="100"/>
        <c:noMultiLvlLbl val="0"/>
      </c:catAx>
      <c:valAx>
        <c:axId val="108369408"/>
        <c:scaling>
          <c:orientation val="minMax"/>
          <c:max val="4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8367872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302</c:v>
                </c:pt>
                <c:pt idx="1">
                  <c:v>393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337</c:v>
                </c:pt>
                <c:pt idx="1">
                  <c:v>371</c:v>
                </c:pt>
                <c:pt idx="2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679552"/>
        <c:axId val="108681088"/>
      </c:barChart>
      <c:catAx>
        <c:axId val="10867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681088"/>
        <c:crosses val="autoZero"/>
        <c:auto val="1"/>
        <c:lblAlgn val="ctr"/>
        <c:lblOffset val="100"/>
        <c:noMultiLvlLbl val="0"/>
      </c:catAx>
      <c:valAx>
        <c:axId val="108681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86795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27.714825306893299</c:v>
                </c:pt>
                <c:pt idx="1">
                  <c:v>31.471893491124259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26.093799181617879</c:v>
                </c:pt>
                <c:pt idx="1">
                  <c:v>24.92603550295858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14.604973245199874</c:v>
                </c:pt>
                <c:pt idx="1">
                  <c:v>18.010355029585799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11.960969468051621</c:v>
                </c:pt>
                <c:pt idx="1">
                  <c:v>13.868343195266272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8.5300598048473404</c:v>
                </c:pt>
                <c:pt idx="1">
                  <c:v>6.5828402366863905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11.09537299338999</c:v>
                </c:pt>
                <c:pt idx="1">
                  <c:v>5.140532544378698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08762240"/>
        <c:axId val="108763776"/>
      </c:barChart>
      <c:catAx>
        <c:axId val="108762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763776"/>
        <c:crosses val="autoZero"/>
        <c:auto val="1"/>
        <c:lblAlgn val="ctr"/>
        <c:lblOffset val="100"/>
        <c:noMultiLvlLbl val="0"/>
      </c:catAx>
      <c:valAx>
        <c:axId val="1087637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7622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52.73</c:v>
                </c:pt>
                <c:pt idx="1">
                  <c:v>41.03</c:v>
                </c:pt>
                <c:pt idx="2">
                  <c:v>5.35</c:v>
                </c:pt>
                <c:pt idx="3">
                  <c:v>0.72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57.9</c:v>
                </c:pt>
                <c:pt idx="1">
                  <c:v>34.909999999999997</c:v>
                </c:pt>
                <c:pt idx="2">
                  <c:v>5.93</c:v>
                </c:pt>
                <c:pt idx="3">
                  <c:v>1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08866944"/>
        <c:axId val="108876928"/>
      </c:barChart>
      <c:catAx>
        <c:axId val="1088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876928"/>
        <c:crosses val="autoZero"/>
        <c:auto val="1"/>
        <c:lblAlgn val="ctr"/>
        <c:lblOffset val="100"/>
        <c:noMultiLvlLbl val="0"/>
      </c:catAx>
      <c:valAx>
        <c:axId val="108876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8669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50055</c:v>
                </c:pt>
                <c:pt idx="1">
                  <c:v>55503</c:v>
                </c:pt>
                <c:pt idx="2">
                  <c:v>62738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914560"/>
        <c:axId val="108916096"/>
      </c:barChart>
      <c:catAx>
        <c:axId val="10891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916096"/>
        <c:crosses val="autoZero"/>
        <c:auto val="1"/>
        <c:lblAlgn val="ctr"/>
        <c:lblOffset val="100"/>
        <c:noMultiLvlLbl val="0"/>
      </c:catAx>
      <c:valAx>
        <c:axId val="10891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914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2936</c:v>
                </c:pt>
                <c:pt idx="1">
                  <c:v>2924</c:v>
                </c:pt>
                <c:pt idx="2">
                  <c:v>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3971</c:v>
                </c:pt>
                <c:pt idx="1">
                  <c:v>3896</c:v>
                </c:pt>
                <c:pt idx="2">
                  <c:v>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078400"/>
        <c:axId val="109079936"/>
      </c:barChart>
      <c:catAx>
        <c:axId val="10907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079936"/>
        <c:crosses val="autoZero"/>
        <c:auto val="1"/>
        <c:lblAlgn val="ctr"/>
        <c:lblOffset val="100"/>
        <c:noMultiLvlLbl val="0"/>
      </c:catAx>
      <c:valAx>
        <c:axId val="109079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078400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27.6</c:v>
                </c:pt>
                <c:pt idx="1">
                  <c:v>20.9</c:v>
                </c:pt>
                <c:pt idx="2">
                  <c:v>15.9</c:v>
                </c:pt>
                <c:pt idx="3">
                  <c:v>35.599999999999994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23.4</c:v>
                </c:pt>
                <c:pt idx="1">
                  <c:v>51.9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63.942931258106348</c:v>
                </c:pt>
                <c:pt idx="1">
                  <c:v>94.187425860023723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36.057068741893644</c:v>
                </c:pt>
                <c:pt idx="1">
                  <c:v>5.8125741399762756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09278720"/>
        <c:axId val="109280256"/>
      </c:barChart>
      <c:catAx>
        <c:axId val="109278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280256"/>
        <c:crosses val="autoZero"/>
        <c:auto val="1"/>
        <c:lblAlgn val="ctr"/>
        <c:lblOffset val="100"/>
        <c:noMultiLvlLbl val="0"/>
      </c:catAx>
      <c:valAx>
        <c:axId val="1092802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27872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15.5</c:v>
                </c:pt>
                <c:pt idx="1">
                  <c:v>5.2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309952"/>
        <c:axId val="109311488"/>
      </c:barChart>
      <c:catAx>
        <c:axId val="10930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11488"/>
        <c:crosses val="autoZero"/>
        <c:auto val="1"/>
        <c:lblAlgn val="ctr"/>
        <c:lblOffset val="100"/>
        <c:noMultiLvlLbl val="0"/>
      </c:catAx>
      <c:valAx>
        <c:axId val="10931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0995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3.7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418368"/>
        <c:axId val="109419904"/>
      </c:barChart>
      <c:catAx>
        <c:axId val="10941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419904"/>
        <c:crosses val="autoZero"/>
        <c:auto val="1"/>
        <c:lblAlgn val="ctr"/>
        <c:lblOffset val="100"/>
        <c:noMultiLvlLbl val="0"/>
      </c:catAx>
      <c:valAx>
        <c:axId val="1094199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4183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09541248"/>
        <c:axId val="109542784"/>
      </c:barChart>
      <c:catAx>
        <c:axId val="10954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542784"/>
        <c:crosses val="autoZero"/>
        <c:auto val="1"/>
        <c:lblAlgn val="ctr"/>
        <c:lblOffset val="100"/>
        <c:noMultiLvlLbl val="0"/>
      </c:catAx>
      <c:valAx>
        <c:axId val="10954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95412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9074</c:v>
                </c:pt>
                <c:pt idx="1">
                  <c:v>10278</c:v>
                </c:pt>
                <c:pt idx="2">
                  <c:v>11419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408</c:v>
                </c:pt>
                <c:pt idx="1">
                  <c:v>778</c:v>
                </c:pt>
                <c:pt idx="2">
                  <c:v>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734144"/>
        <c:axId val="109760512"/>
      </c:barChart>
      <c:catAx>
        <c:axId val="109734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760512"/>
        <c:crosses val="autoZero"/>
        <c:auto val="1"/>
        <c:lblAlgn val="ctr"/>
        <c:lblOffset val="100"/>
        <c:noMultiLvlLbl val="0"/>
      </c:catAx>
      <c:valAx>
        <c:axId val="1097605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9734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17062</c:v>
                </c:pt>
                <c:pt idx="1">
                  <c:v>18780</c:v>
                </c:pt>
                <c:pt idx="2">
                  <c:v>23715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843</c:v>
                </c:pt>
                <c:pt idx="1">
                  <c:v>1526</c:v>
                </c:pt>
                <c:pt idx="2">
                  <c:v>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800064"/>
        <c:axId val="109810048"/>
      </c:barChart>
      <c:catAx>
        <c:axId val="109800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10048"/>
        <c:crosses val="autoZero"/>
        <c:auto val="1"/>
        <c:lblAlgn val="ctr"/>
        <c:lblOffset val="100"/>
        <c:noMultiLvlLbl val="0"/>
      </c:catAx>
      <c:valAx>
        <c:axId val="1098100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9800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1.9</c:v>
                </c:pt>
                <c:pt idx="1">
                  <c:v>1.8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2.1</c:v>
                </c:pt>
                <c:pt idx="1">
                  <c:v>2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0046208"/>
        <c:axId val="110064384"/>
      </c:barChart>
      <c:catAx>
        <c:axId val="11004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64384"/>
        <c:crosses val="autoZero"/>
        <c:auto val="1"/>
        <c:lblAlgn val="ctr"/>
        <c:lblOffset val="100"/>
        <c:noMultiLvlLbl val="0"/>
      </c:catAx>
      <c:valAx>
        <c:axId val="110064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0046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21.2</c:v>
                </c:pt>
                <c:pt idx="1">
                  <c:v>21.5</c:v>
                </c:pt>
                <c:pt idx="2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29.6</c:v>
                </c:pt>
                <c:pt idx="1">
                  <c:v>29.7</c:v>
                </c:pt>
                <c:pt idx="2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0091648"/>
        <c:axId val="110097536"/>
      </c:barChart>
      <c:catAx>
        <c:axId val="11009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097536"/>
        <c:crosses val="autoZero"/>
        <c:auto val="1"/>
        <c:lblAlgn val="ctr"/>
        <c:lblOffset val="100"/>
        <c:noMultiLvlLbl val="0"/>
      </c:catAx>
      <c:valAx>
        <c:axId val="110097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0916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2403.83</c:v>
                </c:pt>
                <c:pt idx="1">
                  <c:v>11169.31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96448"/>
        <c:axId val="110331008"/>
      </c:barChart>
      <c:catAx>
        <c:axId val="110296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31008"/>
        <c:crosses val="autoZero"/>
        <c:auto val="1"/>
        <c:lblAlgn val="ctr"/>
        <c:lblOffset val="100"/>
        <c:noMultiLvlLbl val="0"/>
      </c:catAx>
      <c:valAx>
        <c:axId val="11033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96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43</c:v>
                </c:pt>
                <c:pt idx="1">
                  <c:v>40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39</c:v>
                </c:pt>
                <c:pt idx="1">
                  <c:v>38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555520"/>
        <c:axId val="110557056"/>
      </c:barChart>
      <c:catAx>
        <c:axId val="11055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57056"/>
        <c:crosses val="autoZero"/>
        <c:auto val="1"/>
        <c:lblAlgn val="ctr"/>
        <c:lblOffset val="100"/>
        <c:noMultiLvlLbl val="0"/>
      </c:catAx>
      <c:valAx>
        <c:axId val="11055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5555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21.6</c:v>
                </c:pt>
                <c:pt idx="1">
                  <c:v>25.6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56.3</c:v>
                </c:pt>
                <c:pt idx="1">
                  <c:v>46.8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22.1</c:v>
                </c:pt>
                <c:pt idx="1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5907328"/>
        <c:axId val="105908864"/>
      </c:barChart>
      <c:catAx>
        <c:axId val="105907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908864"/>
        <c:crosses val="autoZero"/>
        <c:auto val="1"/>
        <c:lblAlgn val="ctr"/>
        <c:lblOffset val="100"/>
        <c:noMultiLvlLbl val="0"/>
      </c:catAx>
      <c:valAx>
        <c:axId val="105908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9073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356</c:v>
                </c:pt>
                <c:pt idx="1">
                  <c:v>459</c:v>
                </c:pt>
                <c:pt idx="2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394</c:v>
                </c:pt>
                <c:pt idx="1">
                  <c:v>495</c:v>
                </c:pt>
                <c:pt idx="2">
                  <c:v>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635328"/>
        <c:axId val="113636864"/>
      </c:barChart>
      <c:catAx>
        <c:axId val="1136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36864"/>
        <c:crosses val="autoZero"/>
        <c:auto val="1"/>
        <c:lblAlgn val="ctr"/>
        <c:lblOffset val="100"/>
        <c:noMultiLvlLbl val="0"/>
      </c:catAx>
      <c:valAx>
        <c:axId val="11363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35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77</c:v>
                </c:pt>
                <c:pt idx="1">
                  <c:v>111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22</c:v>
                </c:pt>
                <c:pt idx="1">
                  <c:v>32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734016"/>
        <c:axId val="113735552"/>
      </c:barChart>
      <c:catAx>
        <c:axId val="11373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735552"/>
        <c:crosses val="autoZero"/>
        <c:auto val="1"/>
        <c:lblAlgn val="ctr"/>
        <c:lblOffset val="100"/>
        <c:noMultiLvlLbl val="0"/>
      </c:catAx>
      <c:valAx>
        <c:axId val="11373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734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536</c:v>
                </c:pt>
                <c:pt idx="1">
                  <c:v>491</c:v>
                </c:pt>
                <c:pt idx="2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488</c:v>
                </c:pt>
                <c:pt idx="1">
                  <c:v>407</c:v>
                </c:pt>
                <c:pt idx="2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771264"/>
        <c:axId val="113772800"/>
      </c:barChart>
      <c:catAx>
        <c:axId val="11377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772800"/>
        <c:crosses val="autoZero"/>
        <c:auto val="1"/>
        <c:lblAlgn val="ctr"/>
        <c:lblOffset val="100"/>
        <c:noMultiLvlLbl val="0"/>
      </c:catAx>
      <c:valAx>
        <c:axId val="11377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771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23.4</c:v>
                </c:pt>
                <c:pt idx="1">
                  <c:v>51.9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21.6</c:v>
                </c:pt>
                <c:pt idx="1">
                  <c:v>25.6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56.3</c:v>
                </c:pt>
                <c:pt idx="1">
                  <c:v>46.8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22.1</c:v>
                </c:pt>
                <c:pt idx="1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3898624"/>
        <c:axId val="113900160"/>
      </c:barChart>
      <c:catAx>
        <c:axId val="11389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900160"/>
        <c:crosses val="autoZero"/>
        <c:auto val="1"/>
        <c:lblAlgn val="ctr"/>
        <c:lblOffset val="100"/>
        <c:noMultiLvlLbl val="0"/>
      </c:catAx>
      <c:valAx>
        <c:axId val="113900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8986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3972736"/>
        <c:axId val="113974272"/>
      </c:barChart>
      <c:catAx>
        <c:axId val="11397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974272"/>
        <c:crosses val="autoZero"/>
        <c:auto val="1"/>
        <c:lblAlgn val="ctr"/>
        <c:lblOffset val="100"/>
        <c:noMultiLvlLbl val="0"/>
      </c:catAx>
      <c:valAx>
        <c:axId val="11397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972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100</c:v>
                </c:pt>
                <c:pt idx="1">
                  <c:v>130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97</c:v>
                </c:pt>
                <c:pt idx="1">
                  <c:v>78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006656"/>
        <c:axId val="114033024"/>
      </c:barChart>
      <c:catAx>
        <c:axId val="114006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033024"/>
        <c:crosses val="autoZero"/>
        <c:auto val="1"/>
        <c:lblAlgn val="ctr"/>
        <c:lblOffset val="100"/>
        <c:noMultiLvlLbl val="0"/>
      </c:catAx>
      <c:valAx>
        <c:axId val="11403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006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31</c:v>
                </c:pt>
                <c:pt idx="1">
                  <c:v>33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24</c:v>
                </c:pt>
                <c:pt idx="1">
                  <c:v>17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060288"/>
        <c:axId val="114078464"/>
      </c:barChart>
      <c:catAx>
        <c:axId val="11406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078464"/>
        <c:crosses val="autoZero"/>
        <c:auto val="1"/>
        <c:lblAlgn val="ctr"/>
        <c:lblOffset val="100"/>
        <c:noMultiLvlLbl val="0"/>
      </c:catAx>
      <c:valAx>
        <c:axId val="11407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060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729</c:v>
                </c:pt>
                <c:pt idx="1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510848"/>
        <c:axId val="114520832"/>
      </c:barChart>
      <c:catAx>
        <c:axId val="11451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520832"/>
        <c:crosses val="autoZero"/>
        <c:auto val="1"/>
        <c:lblAlgn val="ctr"/>
        <c:lblOffset val="100"/>
        <c:noMultiLvlLbl val="0"/>
      </c:catAx>
      <c:valAx>
        <c:axId val="11452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1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565</c:v>
                </c:pt>
                <c:pt idx="1">
                  <c:v>504</c:v>
                </c:pt>
                <c:pt idx="2">
                  <c:v>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693248"/>
        <c:axId val="114694784"/>
      </c:barChart>
      <c:catAx>
        <c:axId val="11469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94784"/>
        <c:crosses val="autoZero"/>
        <c:auto val="1"/>
        <c:lblAlgn val="ctr"/>
        <c:lblOffset val="100"/>
        <c:noMultiLvlLbl val="0"/>
      </c:catAx>
      <c:valAx>
        <c:axId val="114694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93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50.8</c:v>
                </c:pt>
                <c:pt idx="1">
                  <c:v>60.1</c:v>
                </c:pt>
                <c:pt idx="2">
                  <c:v>54.6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49.2</c:v>
                </c:pt>
                <c:pt idx="1">
                  <c:v>39.9</c:v>
                </c:pt>
                <c:pt idx="2">
                  <c:v>45.4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5937152"/>
        <c:axId val="105951232"/>
      </c:barChart>
      <c:catAx>
        <c:axId val="10593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5951232"/>
        <c:crosses val="autoZero"/>
        <c:auto val="1"/>
        <c:lblAlgn val="ctr"/>
        <c:lblOffset val="100"/>
        <c:noMultiLvlLbl val="0"/>
      </c:catAx>
      <c:valAx>
        <c:axId val="105951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59371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13</c:v>
                </c:pt>
                <c:pt idx="1">
                  <c:v>32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734592"/>
        <c:axId val="114736128"/>
      </c:barChart>
      <c:catAx>
        <c:axId val="114734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36128"/>
        <c:crosses val="autoZero"/>
        <c:auto val="1"/>
        <c:lblAlgn val="ctr"/>
        <c:lblOffset val="100"/>
        <c:noMultiLvlLbl val="0"/>
      </c:catAx>
      <c:valAx>
        <c:axId val="1147361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25</c:v>
                </c:pt>
                <c:pt idx="1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799744"/>
        <c:axId val="114801280"/>
      </c:barChart>
      <c:catAx>
        <c:axId val="114799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801280"/>
        <c:crosses val="autoZero"/>
        <c:auto val="1"/>
        <c:lblAlgn val="ctr"/>
        <c:lblOffset val="100"/>
        <c:noMultiLvlLbl val="0"/>
      </c:catAx>
      <c:valAx>
        <c:axId val="114801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99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8271</c:v>
                </c:pt>
                <c:pt idx="1">
                  <c:v>7757</c:v>
                </c:pt>
                <c:pt idx="2">
                  <c:v>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891776"/>
        <c:axId val="114901760"/>
      </c:barChart>
      <c:catAx>
        <c:axId val="11489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01760"/>
        <c:crosses val="autoZero"/>
        <c:auto val="1"/>
        <c:lblAlgn val="ctr"/>
        <c:lblOffset val="100"/>
        <c:noMultiLvlLbl val="0"/>
      </c:catAx>
      <c:valAx>
        <c:axId val="11490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891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14.152793263870198</c:v>
                </c:pt>
                <c:pt idx="1">
                  <c:v>56.280518282133109</c:v>
                </c:pt>
                <c:pt idx="2">
                  <c:v>29.566688453996694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23</c:v>
                </c:pt>
                <c:pt idx="1">
                  <c:v>23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032832"/>
        <c:axId val="115034368"/>
      </c:barChart>
      <c:catAx>
        <c:axId val="11503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34368"/>
        <c:crosses val="autoZero"/>
        <c:auto val="1"/>
        <c:lblAlgn val="ctr"/>
        <c:lblOffset val="100"/>
        <c:noMultiLvlLbl val="0"/>
      </c:catAx>
      <c:valAx>
        <c:axId val="11503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032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364992"/>
        <c:axId val="115366528"/>
      </c:barChart>
      <c:catAx>
        <c:axId val="11536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66528"/>
        <c:crosses val="autoZero"/>
        <c:auto val="1"/>
        <c:lblAlgn val="ctr"/>
        <c:lblOffset val="100"/>
        <c:noMultiLvlLbl val="0"/>
      </c:catAx>
      <c:valAx>
        <c:axId val="11536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36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114.1</c:v>
                </c:pt>
                <c:pt idx="1">
                  <c:v>97.6</c:v>
                </c:pt>
                <c:pt idx="2">
                  <c:v>105.8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88.6</c:v>
                </c:pt>
                <c:pt idx="1">
                  <c:v>96.2</c:v>
                </c:pt>
                <c:pt idx="2">
                  <c:v>96.4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447296"/>
        <c:axId val="115448832"/>
      </c:barChart>
      <c:catAx>
        <c:axId val="115447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48832"/>
        <c:crosses val="autoZero"/>
        <c:auto val="1"/>
        <c:lblAlgn val="ctr"/>
        <c:lblOffset val="100"/>
        <c:noMultiLvlLbl val="0"/>
      </c:catAx>
      <c:valAx>
        <c:axId val="115448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472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86</c:v>
                </c:pt>
                <c:pt idx="1">
                  <c:v>80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523584"/>
        <c:axId val="115525120"/>
      </c:barChart>
      <c:catAx>
        <c:axId val="11552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25120"/>
        <c:crosses val="autoZero"/>
        <c:auto val="1"/>
        <c:lblAlgn val="ctr"/>
        <c:lblOffset val="100"/>
        <c:noMultiLvlLbl val="0"/>
      </c:catAx>
      <c:valAx>
        <c:axId val="11552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2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13</c:v>
                </c:pt>
                <c:pt idx="1">
                  <c:v>15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19</c:v>
                </c:pt>
                <c:pt idx="1">
                  <c:v>10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560448"/>
        <c:axId val="115561984"/>
      </c:barChart>
      <c:catAx>
        <c:axId val="1155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61984"/>
        <c:crosses val="autoZero"/>
        <c:auto val="1"/>
        <c:lblAlgn val="ctr"/>
        <c:lblOffset val="100"/>
        <c:noMultiLvlLbl val="0"/>
      </c:catAx>
      <c:valAx>
        <c:axId val="11556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60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57</c:v>
                </c:pt>
                <c:pt idx="1">
                  <c:v>89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93</c:v>
                </c:pt>
                <c:pt idx="1">
                  <c:v>103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691904"/>
        <c:axId val="115693440"/>
      </c:barChart>
      <c:catAx>
        <c:axId val="11569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93440"/>
        <c:crosses val="autoZero"/>
        <c:auto val="1"/>
        <c:lblAlgn val="ctr"/>
        <c:lblOffset val="100"/>
        <c:noMultiLvlLbl val="0"/>
      </c:catAx>
      <c:valAx>
        <c:axId val="11569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91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5962112"/>
        <c:axId val="105968000"/>
      </c:barChart>
      <c:catAx>
        <c:axId val="10596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968000"/>
        <c:crosses val="autoZero"/>
        <c:auto val="1"/>
        <c:lblAlgn val="ctr"/>
        <c:lblOffset val="100"/>
        <c:noMultiLvlLbl val="0"/>
      </c:catAx>
      <c:valAx>
        <c:axId val="10596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5962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1.7878426698450536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1.7839978468991502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2.0723595678419011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2.1646353185435809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2.0723595678419011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2.364566111730555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2.4107039870813951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2.787496635779922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2.7990311046176322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3.2411857433965165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3.5679956937983004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3.4910992348802337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3.9909262178476679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4.7022184628397863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5.2020454458072205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3.1527548156407397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1.9531700565188974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1.5456188242531432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845376"/>
        <c:axId val="115855360"/>
      </c:barChart>
      <c:catAx>
        <c:axId val="11584537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5855360"/>
        <c:crosses val="autoZero"/>
        <c:auto val="1"/>
        <c:lblAlgn val="ctr"/>
        <c:lblOffset val="100"/>
        <c:noMultiLvlLbl val="0"/>
      </c:catAx>
      <c:valAx>
        <c:axId val="1158553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58453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1.6840324503056634</c:v>
                </c:pt>
                <c:pt idx="1">
                  <c:v>2.0416009842746741</c:v>
                </c:pt>
                <c:pt idx="2">
                  <c:v>2.1261870890845476</c:v>
                </c:pt>
                <c:pt idx="3">
                  <c:v>2.2761351839747781</c:v>
                </c:pt>
                <c:pt idx="4">
                  <c:v>2.5068245607289783</c:v>
                </c:pt>
                <c:pt idx="5">
                  <c:v>2.6990657080241451</c:v>
                </c:pt>
                <c:pt idx="6">
                  <c:v>2.6759967703487253</c:v>
                </c:pt>
                <c:pt idx="7">
                  <c:v>2.9528240224537661</c:v>
                </c:pt>
                <c:pt idx="8">
                  <c:v>2.8759275635356993</c:v>
                </c:pt>
                <c:pt idx="9">
                  <c:v>3.4680302972048138</c:v>
                </c:pt>
                <c:pt idx="10">
                  <c:v>3.5910646314737207</c:v>
                </c:pt>
                <c:pt idx="11">
                  <c:v>3.3449959629359065</c:v>
                </c:pt>
                <c:pt idx="12">
                  <c:v>3.6564266215540777</c:v>
                </c:pt>
                <c:pt idx="13">
                  <c:v>4.3638740436002923</c:v>
                </c:pt>
                <c:pt idx="14">
                  <c:v>4.3023568764658391</c:v>
                </c:pt>
                <c:pt idx="15">
                  <c:v>2.3068937675420047</c:v>
                </c:pt>
                <c:pt idx="16">
                  <c:v>1.184205467338229</c:v>
                </c:pt>
                <c:pt idx="17">
                  <c:v>0.85355069399054173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862528"/>
        <c:axId val="115946240"/>
      </c:barChart>
      <c:catAx>
        <c:axId val="1158625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5946240"/>
        <c:crosses val="autoZero"/>
        <c:auto val="1"/>
        <c:lblAlgn val="ctr"/>
        <c:lblOffset val="100"/>
        <c:noMultiLvlLbl val="0"/>
      </c:catAx>
      <c:valAx>
        <c:axId val="1159462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625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0.28852681602172436</c:v>
                </c:pt>
                <c:pt idx="1">
                  <c:v>0.20663013206360614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2.9361846571622539</c:v>
                </c:pt>
                <c:pt idx="1">
                  <c:v>3.0635163058125956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17.226748133061779</c:v>
                </c:pt>
                <c:pt idx="1">
                  <c:v>10.654927679453778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37.262389680923285</c:v>
                </c:pt>
                <c:pt idx="1">
                  <c:v>38.819513071601833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31.347589952477939</c:v>
                </c:pt>
                <c:pt idx="1">
                  <c:v>38.298445782050131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3.5980991174473864</c:v>
                </c:pt>
                <c:pt idx="1">
                  <c:v>3.1353876560955887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7.3404616429056349</c:v>
                </c:pt>
                <c:pt idx="1">
                  <c:v>5.8215793729224687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350400"/>
        <c:axId val="119351936"/>
      </c:barChart>
      <c:catAx>
        <c:axId val="11935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351936"/>
        <c:crosses val="autoZero"/>
        <c:auto val="1"/>
        <c:lblAlgn val="ctr"/>
        <c:lblOffset val="100"/>
        <c:noMultiLvlLbl val="0"/>
      </c:catAx>
      <c:valAx>
        <c:axId val="119351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3504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36.608961303462323</c:v>
                </c:pt>
                <c:pt idx="1">
                  <c:v>32.431946815200789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38.552274270196882</c:v>
                </c:pt>
                <c:pt idx="1">
                  <c:v>43.760668403557631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24.533265444670739</c:v>
                </c:pt>
                <c:pt idx="1">
                  <c:v>23.573802892821849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0.30549898167006106</c:v>
                </c:pt>
                <c:pt idx="1">
                  <c:v>0.23358188841972868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514624"/>
        <c:axId val="119516160"/>
      </c:barChart>
      <c:catAx>
        <c:axId val="1195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16160"/>
        <c:crosses val="autoZero"/>
        <c:auto val="1"/>
        <c:lblAlgn val="ctr"/>
        <c:lblOffset val="100"/>
        <c:noMultiLvlLbl val="0"/>
      </c:catAx>
      <c:valAx>
        <c:axId val="119516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146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51</c:v>
                </c:pt>
                <c:pt idx="3">
                  <c:v>83</c:v>
                </c:pt>
                <c:pt idx="4">
                  <c:v>69</c:v>
                </c:pt>
                <c:pt idx="5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6</c:v>
                </c:pt>
                <c:pt idx="2">
                  <c:v>77</c:v>
                </c:pt>
                <c:pt idx="3">
                  <c:v>125</c:v>
                </c:pt>
                <c:pt idx="4">
                  <c:v>80</c:v>
                </c:pt>
                <c:pt idx="5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9555968"/>
        <c:axId val="119557504"/>
      </c:barChart>
      <c:catAx>
        <c:axId val="119555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57504"/>
        <c:crosses val="autoZero"/>
        <c:auto val="1"/>
        <c:lblAlgn val="ctr"/>
        <c:lblOffset val="100"/>
        <c:noMultiLvlLbl val="0"/>
      </c:catAx>
      <c:valAx>
        <c:axId val="119557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55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2.5299999999999998</c:v>
                </c:pt>
                <c:pt idx="1">
                  <c:v>2.85</c:v>
                </c:pt>
                <c:pt idx="3">
                  <c:v>0.49</c:v>
                </c:pt>
                <c:pt idx="4">
                  <c:v>3.47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9594368"/>
        <c:axId val="119600256"/>
      </c:barChart>
      <c:catAx>
        <c:axId val="119594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600256"/>
        <c:crosses val="autoZero"/>
        <c:auto val="1"/>
        <c:lblAlgn val="ctr"/>
        <c:lblOffset val="100"/>
        <c:noMultiLvlLbl val="0"/>
      </c:catAx>
      <c:valAx>
        <c:axId val="11960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94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66.666666666666657</c:v>
                </c:pt>
                <c:pt idx="1">
                  <c:v>63.028696554108564</c:v>
                </c:pt>
                <c:pt idx="2">
                  <c:v>20.804195804195803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33.333333333333329</c:v>
                </c:pt>
                <c:pt idx="1">
                  <c:v>36.971303445891436</c:v>
                </c:pt>
                <c:pt idx="2">
                  <c:v>79.1958041958042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655808"/>
        <c:axId val="119665792"/>
      </c:barChart>
      <c:catAx>
        <c:axId val="119655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665792"/>
        <c:crosses val="autoZero"/>
        <c:auto val="1"/>
        <c:lblAlgn val="ctr"/>
        <c:lblOffset val="100"/>
        <c:noMultiLvlLbl val="0"/>
      </c:catAx>
      <c:valAx>
        <c:axId val="1196657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6558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19</c:v>
                </c:pt>
                <c:pt idx="2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719808"/>
        <c:axId val="119721344"/>
      </c:barChart>
      <c:catAx>
        <c:axId val="11971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21344"/>
        <c:crosses val="autoZero"/>
        <c:auto val="1"/>
        <c:lblAlgn val="ctr"/>
        <c:lblOffset val="100"/>
        <c:noMultiLvlLbl val="0"/>
      </c:catAx>
      <c:valAx>
        <c:axId val="11972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719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79</c:v>
                </c:pt>
                <c:pt idx="1">
                  <c:v>90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88</c:v>
                </c:pt>
                <c:pt idx="1">
                  <c:v>70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793536"/>
        <c:axId val="119795072"/>
      </c:barChart>
      <c:catAx>
        <c:axId val="11979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795072"/>
        <c:crosses val="autoZero"/>
        <c:auto val="1"/>
        <c:lblAlgn val="ctr"/>
        <c:lblOffset val="100"/>
        <c:noMultiLvlLbl val="0"/>
      </c:catAx>
      <c:valAx>
        <c:axId val="119795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793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302</c:v>
                </c:pt>
                <c:pt idx="1">
                  <c:v>393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337</c:v>
                </c:pt>
                <c:pt idx="1">
                  <c:v>371</c:v>
                </c:pt>
                <c:pt idx="2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843072"/>
        <c:axId val="120004608"/>
      </c:barChart>
      <c:catAx>
        <c:axId val="11984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004608"/>
        <c:crosses val="autoZero"/>
        <c:auto val="1"/>
        <c:lblAlgn val="ctr"/>
        <c:lblOffset val="100"/>
        <c:noMultiLvlLbl val="0"/>
      </c:catAx>
      <c:valAx>
        <c:axId val="12000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843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100</c:v>
                </c:pt>
                <c:pt idx="1">
                  <c:v>130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97</c:v>
                </c:pt>
                <c:pt idx="1">
                  <c:v>78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992192"/>
        <c:axId val="105993728"/>
      </c:barChart>
      <c:catAx>
        <c:axId val="10599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993728"/>
        <c:crosses val="autoZero"/>
        <c:auto val="1"/>
        <c:lblAlgn val="ctr"/>
        <c:lblOffset val="100"/>
        <c:noMultiLvlLbl val="0"/>
      </c:catAx>
      <c:valAx>
        <c:axId val="10599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5992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27.714825306893299</c:v>
                </c:pt>
                <c:pt idx="1">
                  <c:v>31.471893491124259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26.093799181617879</c:v>
                </c:pt>
                <c:pt idx="1">
                  <c:v>24.92603550295858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14.604973245199874</c:v>
                </c:pt>
                <c:pt idx="1">
                  <c:v>18.010355029585799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11.960969468051621</c:v>
                </c:pt>
                <c:pt idx="1">
                  <c:v>13.868343195266272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8.5300598048473404</c:v>
                </c:pt>
                <c:pt idx="1">
                  <c:v>6.5828402366863905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11.09537299338999</c:v>
                </c:pt>
                <c:pt idx="1">
                  <c:v>5.140532544378698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0085120"/>
        <c:axId val="120123776"/>
      </c:barChart>
      <c:catAx>
        <c:axId val="120085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123776"/>
        <c:crosses val="autoZero"/>
        <c:auto val="1"/>
        <c:lblAlgn val="ctr"/>
        <c:lblOffset val="100"/>
        <c:noMultiLvlLbl val="0"/>
      </c:catAx>
      <c:valAx>
        <c:axId val="1201237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0851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52.73</c:v>
                </c:pt>
                <c:pt idx="1">
                  <c:v>41.03</c:v>
                </c:pt>
                <c:pt idx="2">
                  <c:v>5.35</c:v>
                </c:pt>
                <c:pt idx="3">
                  <c:v>0.72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57.9</c:v>
                </c:pt>
                <c:pt idx="1">
                  <c:v>34.909999999999997</c:v>
                </c:pt>
                <c:pt idx="2">
                  <c:v>5.93</c:v>
                </c:pt>
                <c:pt idx="3">
                  <c:v>1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2332288"/>
        <c:axId val="122333824"/>
      </c:barChart>
      <c:catAx>
        <c:axId val="122332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333824"/>
        <c:crosses val="autoZero"/>
        <c:auto val="1"/>
        <c:lblAlgn val="ctr"/>
        <c:lblOffset val="100"/>
        <c:noMultiLvlLbl val="0"/>
      </c:catAx>
      <c:valAx>
        <c:axId val="122333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3322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50055</c:v>
                </c:pt>
                <c:pt idx="1">
                  <c:v>55503</c:v>
                </c:pt>
                <c:pt idx="2">
                  <c:v>62738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36992"/>
        <c:axId val="122442880"/>
      </c:barChart>
      <c:catAx>
        <c:axId val="12243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42880"/>
        <c:crosses val="autoZero"/>
        <c:auto val="1"/>
        <c:lblAlgn val="ctr"/>
        <c:lblOffset val="100"/>
        <c:noMultiLvlLbl val="0"/>
      </c:catAx>
      <c:valAx>
        <c:axId val="12244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36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2936</c:v>
                </c:pt>
                <c:pt idx="1">
                  <c:v>2924</c:v>
                </c:pt>
                <c:pt idx="2">
                  <c:v>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3971</c:v>
                </c:pt>
                <c:pt idx="1">
                  <c:v>3896</c:v>
                </c:pt>
                <c:pt idx="2">
                  <c:v>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486144"/>
        <c:axId val="122500224"/>
      </c:barChart>
      <c:catAx>
        <c:axId val="12248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500224"/>
        <c:crosses val="autoZero"/>
        <c:auto val="1"/>
        <c:lblAlgn val="ctr"/>
        <c:lblOffset val="100"/>
        <c:noMultiLvlLbl val="0"/>
      </c:catAx>
      <c:valAx>
        <c:axId val="122500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86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27.6</c:v>
                </c:pt>
                <c:pt idx="1">
                  <c:v>20.9</c:v>
                </c:pt>
                <c:pt idx="2">
                  <c:v>15.9</c:v>
                </c:pt>
                <c:pt idx="3">
                  <c:v>35.599999999999994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63.942931258106348</c:v>
                </c:pt>
                <c:pt idx="1">
                  <c:v>94.187425860023723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36.057068741893644</c:v>
                </c:pt>
                <c:pt idx="1">
                  <c:v>5.8125741399762756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2624256"/>
        <c:axId val="122634240"/>
      </c:barChart>
      <c:catAx>
        <c:axId val="122624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634240"/>
        <c:crosses val="autoZero"/>
        <c:auto val="1"/>
        <c:lblAlgn val="ctr"/>
        <c:lblOffset val="100"/>
        <c:noMultiLvlLbl val="0"/>
      </c:catAx>
      <c:valAx>
        <c:axId val="1226342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62425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43</c:v>
                </c:pt>
                <c:pt idx="1">
                  <c:v>14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675968"/>
        <c:axId val="122677504"/>
      </c:barChart>
      <c:catAx>
        <c:axId val="1226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77504"/>
        <c:crosses val="autoZero"/>
        <c:auto val="1"/>
        <c:lblAlgn val="ctr"/>
        <c:lblOffset val="100"/>
        <c:noMultiLvlLbl val="0"/>
      </c:catAx>
      <c:valAx>
        <c:axId val="12267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7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15.5</c:v>
                </c:pt>
                <c:pt idx="1">
                  <c:v>5.2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690176"/>
        <c:axId val="122728832"/>
      </c:barChart>
      <c:catAx>
        <c:axId val="12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28832"/>
        <c:crosses val="autoZero"/>
        <c:auto val="1"/>
        <c:lblAlgn val="ctr"/>
        <c:lblOffset val="100"/>
        <c:noMultiLvlLbl val="0"/>
      </c:catAx>
      <c:valAx>
        <c:axId val="12272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9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3.7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61984"/>
        <c:axId val="122763520"/>
      </c:barChart>
      <c:catAx>
        <c:axId val="12276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763520"/>
        <c:crosses val="autoZero"/>
        <c:auto val="1"/>
        <c:lblAlgn val="ctr"/>
        <c:lblOffset val="100"/>
        <c:noMultiLvlLbl val="0"/>
      </c:catAx>
      <c:valAx>
        <c:axId val="122763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761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2802944"/>
        <c:axId val="122804480"/>
      </c:barChart>
      <c:catAx>
        <c:axId val="12280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804480"/>
        <c:crosses val="autoZero"/>
        <c:auto val="1"/>
        <c:lblAlgn val="ctr"/>
        <c:lblOffset val="100"/>
        <c:noMultiLvlLbl val="0"/>
      </c:catAx>
      <c:valAx>
        <c:axId val="12280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802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31</c:v>
                </c:pt>
                <c:pt idx="1">
                  <c:v>33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24</c:v>
                </c:pt>
                <c:pt idx="1">
                  <c:v>17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029440"/>
        <c:axId val="106030976"/>
      </c:barChart>
      <c:catAx>
        <c:axId val="10602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6030976"/>
        <c:crosses val="autoZero"/>
        <c:auto val="1"/>
        <c:lblAlgn val="ctr"/>
        <c:lblOffset val="100"/>
        <c:noMultiLvlLbl val="0"/>
      </c:catAx>
      <c:valAx>
        <c:axId val="10603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6029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14.7</c:v>
                </c:pt>
                <c:pt idx="1">
                  <c:v>7.5</c:v>
                </c:pt>
                <c:pt idx="2">
                  <c:v>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964992"/>
        <c:axId val="122991360"/>
      </c:barChart>
      <c:catAx>
        <c:axId val="12296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91360"/>
        <c:crosses val="autoZero"/>
        <c:auto val="1"/>
        <c:lblAlgn val="ctr"/>
        <c:lblOffset val="100"/>
        <c:noMultiLvlLbl val="0"/>
      </c:catAx>
      <c:valAx>
        <c:axId val="12299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64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50.8</c:v>
                </c:pt>
                <c:pt idx="1">
                  <c:v>60.1</c:v>
                </c:pt>
                <c:pt idx="2">
                  <c:v>54.6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49.2</c:v>
                </c:pt>
                <c:pt idx="1">
                  <c:v>39.9</c:v>
                </c:pt>
                <c:pt idx="2">
                  <c:v>45.4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3105280"/>
        <c:axId val="123106816"/>
      </c:barChart>
      <c:catAx>
        <c:axId val="12310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106816"/>
        <c:crosses val="autoZero"/>
        <c:auto val="1"/>
        <c:lblAlgn val="ctr"/>
        <c:lblOffset val="100"/>
        <c:noMultiLvlLbl val="0"/>
      </c:catAx>
      <c:valAx>
        <c:axId val="123106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3105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9074</c:v>
                </c:pt>
                <c:pt idx="1">
                  <c:v>10278</c:v>
                </c:pt>
                <c:pt idx="2">
                  <c:v>11419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408</c:v>
                </c:pt>
                <c:pt idx="1">
                  <c:v>778</c:v>
                </c:pt>
                <c:pt idx="2">
                  <c:v>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212160"/>
        <c:axId val="123213696"/>
      </c:barChart>
      <c:catAx>
        <c:axId val="123212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13696"/>
        <c:crosses val="autoZero"/>
        <c:auto val="1"/>
        <c:lblAlgn val="ctr"/>
        <c:lblOffset val="100"/>
        <c:noMultiLvlLbl val="0"/>
      </c:catAx>
      <c:valAx>
        <c:axId val="1232136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212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17062</c:v>
                </c:pt>
                <c:pt idx="1">
                  <c:v>18780</c:v>
                </c:pt>
                <c:pt idx="2">
                  <c:v>23715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843</c:v>
                </c:pt>
                <c:pt idx="1">
                  <c:v>1526</c:v>
                </c:pt>
                <c:pt idx="2">
                  <c:v>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290368"/>
        <c:axId val="123291904"/>
      </c:barChart>
      <c:catAx>
        <c:axId val="123290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91904"/>
        <c:crosses val="autoZero"/>
        <c:auto val="1"/>
        <c:lblAlgn val="ctr"/>
        <c:lblOffset val="100"/>
        <c:noMultiLvlLbl val="0"/>
      </c:catAx>
      <c:valAx>
        <c:axId val="1232919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290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1.9</c:v>
                </c:pt>
                <c:pt idx="1">
                  <c:v>1.8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2.1</c:v>
                </c:pt>
                <c:pt idx="1">
                  <c:v>2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413632"/>
        <c:axId val="123415168"/>
      </c:barChart>
      <c:catAx>
        <c:axId val="123413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15168"/>
        <c:crosses val="autoZero"/>
        <c:auto val="1"/>
        <c:lblAlgn val="ctr"/>
        <c:lblOffset val="100"/>
        <c:noMultiLvlLbl val="0"/>
      </c:catAx>
      <c:valAx>
        <c:axId val="123415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413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21.2</c:v>
                </c:pt>
                <c:pt idx="1">
                  <c:v>21.5</c:v>
                </c:pt>
                <c:pt idx="2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29.6</c:v>
                </c:pt>
                <c:pt idx="1">
                  <c:v>29.7</c:v>
                </c:pt>
                <c:pt idx="2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454976"/>
        <c:axId val="123456512"/>
      </c:barChart>
      <c:catAx>
        <c:axId val="12345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456512"/>
        <c:crosses val="autoZero"/>
        <c:auto val="1"/>
        <c:lblAlgn val="ctr"/>
        <c:lblOffset val="100"/>
        <c:noMultiLvlLbl val="0"/>
      </c:catAx>
      <c:valAx>
        <c:axId val="123456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4549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256.13299999999998</c:v>
                </c:pt>
                <c:pt idx="1">
                  <c:v>349.13299999999998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528704"/>
        <c:axId val="123530240"/>
      </c:barChart>
      <c:catAx>
        <c:axId val="123528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30240"/>
        <c:crosses val="autoZero"/>
        <c:auto val="1"/>
        <c:lblAlgn val="ctr"/>
        <c:lblOffset val="100"/>
        <c:noMultiLvlLbl val="0"/>
      </c:catAx>
      <c:valAx>
        <c:axId val="123530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28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2403.83</c:v>
                </c:pt>
                <c:pt idx="1">
                  <c:v>11169.31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581568"/>
        <c:axId val="123583104"/>
      </c:barChart>
      <c:catAx>
        <c:axId val="123581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83104"/>
        <c:crosses val="autoZero"/>
        <c:auto val="1"/>
        <c:lblAlgn val="ctr"/>
        <c:lblOffset val="100"/>
        <c:noMultiLvlLbl val="0"/>
      </c:catAx>
      <c:valAx>
        <c:axId val="12358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81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43</c:v>
                </c:pt>
                <c:pt idx="1">
                  <c:v>40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39</c:v>
                </c:pt>
                <c:pt idx="1">
                  <c:v>38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647104"/>
        <c:axId val="123648640"/>
      </c:barChart>
      <c:catAx>
        <c:axId val="12364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648640"/>
        <c:crosses val="autoZero"/>
        <c:auto val="1"/>
        <c:lblAlgn val="ctr"/>
        <c:lblOffset val="100"/>
        <c:noMultiLvlLbl val="0"/>
      </c:catAx>
      <c:valAx>
        <c:axId val="12364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6471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13288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12721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22642</v>
      </c>
      <c r="C4" s="35">
        <v>11093</v>
      </c>
      <c r="D4" s="63">
        <v>11549</v>
      </c>
      <c r="E4" s="211"/>
    </row>
    <row r="5" spans="1:5" ht="30" x14ac:dyDescent="0.25">
      <c r="A5" s="201" t="s">
        <v>716</v>
      </c>
      <c r="B5" s="72">
        <v>22967</v>
      </c>
      <c r="C5" s="61">
        <v>11250</v>
      </c>
      <c r="D5" s="111">
        <v>11717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3769</v>
      </c>
      <c r="C4" s="71">
        <v>6343</v>
      </c>
    </row>
    <row r="5" spans="1:6" x14ac:dyDescent="0.25">
      <c r="A5" s="286" t="s">
        <v>719</v>
      </c>
      <c r="B5" s="214">
        <v>622</v>
      </c>
      <c r="C5" s="214">
        <v>751</v>
      </c>
    </row>
    <row r="6" spans="1:6" x14ac:dyDescent="0.25">
      <c r="A6" s="286" t="s">
        <v>720</v>
      </c>
      <c r="B6" s="214">
        <v>1866</v>
      </c>
      <c r="C6" s="214">
        <v>2109</v>
      </c>
    </row>
    <row r="7" spans="1:6" x14ac:dyDescent="0.25">
      <c r="A7" s="286" t="s">
        <v>721</v>
      </c>
      <c r="B7" s="214">
        <v>4711</v>
      </c>
      <c r="C7" s="214">
        <v>3298</v>
      </c>
    </row>
    <row r="8" spans="1:6" x14ac:dyDescent="0.25">
      <c r="A8" s="286" t="s">
        <v>722</v>
      </c>
      <c r="B8" s="214">
        <v>80</v>
      </c>
      <c r="C8" s="214">
        <v>183</v>
      </c>
    </row>
    <row r="9" spans="1:6" x14ac:dyDescent="0.25">
      <c r="A9" s="286" t="s">
        <v>723</v>
      </c>
      <c r="B9" s="214">
        <v>960</v>
      </c>
      <c r="C9" s="214">
        <v>848</v>
      </c>
    </row>
    <row r="10" spans="1:6" ht="30" x14ac:dyDescent="0.25">
      <c r="A10" s="293" t="s">
        <v>724</v>
      </c>
      <c r="B10" s="214">
        <v>2969</v>
      </c>
      <c r="C10" s="214">
        <v>349</v>
      </c>
    </row>
    <row r="11" spans="1:6" x14ac:dyDescent="0.25">
      <c r="A11" s="286" t="s">
        <v>887</v>
      </c>
      <c r="B11" s="214">
        <v>1024</v>
      </c>
      <c r="C11" s="214">
        <v>1377</v>
      </c>
    </row>
    <row r="12" spans="1:6" x14ac:dyDescent="0.25">
      <c r="A12" s="294" t="s">
        <v>16</v>
      </c>
      <c r="B12" s="1">
        <f>SUM(B4:B11)</f>
        <v>16001</v>
      </c>
      <c r="C12" s="1">
        <f>SUM(C4:C11)</f>
        <v>15258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2901</v>
      </c>
      <c r="C19" s="71">
        <v>4490</v>
      </c>
    </row>
    <row r="20" spans="1:3" x14ac:dyDescent="0.25">
      <c r="A20" s="286" t="s">
        <v>719</v>
      </c>
      <c r="B20" s="214">
        <v>464</v>
      </c>
      <c r="C20" s="214">
        <v>659</v>
      </c>
    </row>
    <row r="21" spans="1:3" x14ac:dyDescent="0.25">
      <c r="A21" s="286" t="s">
        <v>720</v>
      </c>
      <c r="B21" s="214">
        <v>1462</v>
      </c>
      <c r="C21" s="214">
        <v>1523</v>
      </c>
    </row>
    <row r="22" spans="1:3" x14ac:dyDescent="0.25">
      <c r="A22" s="286" t="s">
        <v>721</v>
      </c>
      <c r="B22" s="214">
        <v>4476</v>
      </c>
      <c r="C22" s="214">
        <v>3303</v>
      </c>
    </row>
    <row r="23" spans="1:3" x14ac:dyDescent="0.25">
      <c r="A23" s="286" t="s">
        <v>722</v>
      </c>
      <c r="B23" s="214">
        <v>23</v>
      </c>
      <c r="C23" s="214">
        <v>75</v>
      </c>
    </row>
    <row r="24" spans="1:3" x14ac:dyDescent="0.25">
      <c r="A24" s="286" t="s">
        <v>723</v>
      </c>
      <c r="B24" s="214">
        <v>708</v>
      </c>
      <c r="C24" s="214">
        <v>585</v>
      </c>
    </row>
    <row r="25" spans="1:3" ht="30" x14ac:dyDescent="0.25">
      <c r="A25" s="293" t="s">
        <v>724</v>
      </c>
      <c r="B25" s="214">
        <v>2558</v>
      </c>
      <c r="C25" s="214">
        <v>611</v>
      </c>
    </row>
    <row r="26" spans="1:3" x14ac:dyDescent="0.25">
      <c r="A26" s="286" t="s">
        <v>887</v>
      </c>
      <c r="B26" s="214">
        <v>654</v>
      </c>
      <c r="C26" s="214">
        <v>1408</v>
      </c>
    </row>
    <row r="27" spans="1:3" x14ac:dyDescent="0.25">
      <c r="A27" s="294" t="s">
        <v>16</v>
      </c>
      <c r="B27" s="1">
        <f>SUM(B19:B26)</f>
        <v>13246</v>
      </c>
      <c r="C27" s="1">
        <f>SUM(C19:C26)</f>
        <v>12654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75.17</v>
      </c>
      <c r="C4" s="1018">
        <v>72</v>
      </c>
      <c r="D4" s="1018">
        <v>78.72</v>
      </c>
      <c r="E4" s="1019">
        <v>42</v>
      </c>
      <c r="F4" s="1019">
        <v>200.8</v>
      </c>
      <c r="G4" s="1020">
        <v>46.3</v>
      </c>
      <c r="H4" s="1021">
        <v>44.7</v>
      </c>
      <c r="I4" s="1022">
        <v>47.8</v>
      </c>
      <c r="J4" s="1019">
        <v>0</v>
      </c>
    </row>
    <row r="5" spans="1:12" x14ac:dyDescent="0.25">
      <c r="A5" s="498">
        <v>2021</v>
      </c>
      <c r="B5" s="757">
        <v>73.72</v>
      </c>
      <c r="C5" s="758">
        <v>71.09</v>
      </c>
      <c r="D5" s="758">
        <v>76.61</v>
      </c>
      <c r="E5" s="1023">
        <v>41</v>
      </c>
      <c r="F5" s="1023">
        <v>199.7</v>
      </c>
      <c r="G5" s="1024">
        <v>46.2</v>
      </c>
      <c r="H5" s="1025">
        <v>44.7</v>
      </c>
      <c r="I5" s="1026">
        <v>47.8</v>
      </c>
      <c r="J5" s="1023">
        <v>3.7</v>
      </c>
    </row>
    <row r="6" spans="1:12" x14ac:dyDescent="0.25">
      <c r="A6" s="499">
        <v>2022</v>
      </c>
      <c r="B6" s="1011">
        <v>74</v>
      </c>
      <c r="C6" s="1012">
        <v>71.42</v>
      </c>
      <c r="D6" s="1012">
        <v>76.78</v>
      </c>
      <c r="E6" s="1013">
        <v>40</v>
      </c>
      <c r="F6" s="1013">
        <v>233.5</v>
      </c>
      <c r="G6" s="1014">
        <v>47.9</v>
      </c>
      <c r="H6" s="1015">
        <v>46.4</v>
      </c>
      <c r="I6" s="1016">
        <v>49.4</v>
      </c>
      <c r="J6" s="1013">
        <v>3.8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0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3.7</v>
      </c>
    </row>
    <row r="13" spans="1:12" x14ac:dyDescent="0.25">
      <c r="A13" s="633">
        <f t="shared" si="0"/>
        <v>2022</v>
      </c>
      <c r="B13" s="627">
        <f t="shared" si="1"/>
        <v>3.8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6666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6807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26.2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62738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849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6934</v>
      </c>
      <c r="C5" s="70">
        <v>6906</v>
      </c>
      <c r="D5" s="55">
        <v>3971</v>
      </c>
      <c r="E5" s="110">
        <v>2936</v>
      </c>
      <c r="F5" s="55">
        <v>25.3</v>
      </c>
      <c r="G5" s="55">
        <v>29.6</v>
      </c>
      <c r="H5" s="110">
        <v>21.2</v>
      </c>
      <c r="I5" s="55"/>
      <c r="J5" s="70"/>
      <c r="K5" s="55"/>
      <c r="L5" s="55"/>
      <c r="M5" s="71">
        <v>41</v>
      </c>
      <c r="N5" s="71">
        <v>39</v>
      </c>
      <c r="O5" s="71">
        <v>43</v>
      </c>
    </row>
    <row r="6" spans="1:16" x14ac:dyDescent="0.25">
      <c r="A6" s="215">
        <v>2021</v>
      </c>
      <c r="B6" s="212">
        <v>6750</v>
      </c>
      <c r="C6" s="212">
        <v>6820</v>
      </c>
      <c r="D6" s="58">
        <v>3896</v>
      </c>
      <c r="E6" s="160">
        <v>2924</v>
      </c>
      <c r="F6" s="58">
        <v>25.5</v>
      </c>
      <c r="G6" s="58">
        <v>29.7</v>
      </c>
      <c r="H6" s="160">
        <v>21.5</v>
      </c>
      <c r="I6" s="58">
        <v>50055</v>
      </c>
      <c r="J6" s="212">
        <v>1024</v>
      </c>
      <c r="K6" s="58">
        <v>488</v>
      </c>
      <c r="L6" s="58">
        <v>536</v>
      </c>
      <c r="M6" s="214">
        <v>39</v>
      </c>
      <c r="N6" s="214">
        <v>38</v>
      </c>
      <c r="O6" s="214">
        <v>40</v>
      </c>
    </row>
    <row r="7" spans="1:16" x14ac:dyDescent="0.25">
      <c r="A7" s="229">
        <v>2022</v>
      </c>
      <c r="B7" s="167">
        <v>6666</v>
      </c>
      <c r="C7" s="167">
        <v>6807</v>
      </c>
      <c r="D7" s="94">
        <v>3868</v>
      </c>
      <c r="E7" s="169">
        <v>2939</v>
      </c>
      <c r="F7" s="94">
        <v>26.2</v>
      </c>
      <c r="G7" s="58">
        <v>30.4</v>
      </c>
      <c r="H7" s="160">
        <v>22.1</v>
      </c>
      <c r="I7" s="94">
        <v>55503</v>
      </c>
      <c r="J7" s="167">
        <v>898</v>
      </c>
      <c r="K7" s="94">
        <v>407</v>
      </c>
      <c r="L7" s="94">
        <v>491</v>
      </c>
      <c r="M7" s="214">
        <v>35</v>
      </c>
      <c r="N7" s="214">
        <v>32</v>
      </c>
      <c r="O7" s="214">
        <v>37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62738</v>
      </c>
      <c r="J8" s="1072">
        <v>849</v>
      </c>
      <c r="K8" s="1073">
        <v>391</v>
      </c>
      <c r="L8" s="1073">
        <v>458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50055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55503</v>
      </c>
      <c r="F14" s="514">
        <f>A5</f>
        <v>2020</v>
      </c>
      <c r="G14" s="310">
        <f>IF(ISBLANK(E5),"",E5)</f>
        <v>2936</v>
      </c>
      <c r="H14" s="310">
        <f>IF(ISBLANK(D5),"",D5)</f>
        <v>3971</v>
      </c>
      <c r="K14" s="514">
        <f>A6</f>
        <v>2021</v>
      </c>
      <c r="L14" s="310">
        <f>IF(ISBLANK(L6),"",L6)</f>
        <v>536</v>
      </c>
      <c r="M14" s="310">
        <f>IF(ISBLANK(K6),"",K6)</f>
        <v>488</v>
      </c>
    </row>
    <row r="15" spans="1:16" x14ac:dyDescent="0.25">
      <c r="A15" s="481">
        <f>A8</f>
        <v>2023</v>
      </c>
      <c r="B15" s="311">
        <f t="shared" si="0"/>
        <v>62738</v>
      </c>
      <c r="F15" s="486">
        <f t="shared" ref="F15:F16" si="1">A6</f>
        <v>2021</v>
      </c>
      <c r="G15" s="479">
        <f t="shared" ref="G15:G16" si="2">IF(ISBLANK(E6),"",E6)</f>
        <v>2924</v>
      </c>
      <c r="H15" s="479">
        <f t="shared" ref="H15:H16" si="3">IF(ISBLANK(D6),"",D6)</f>
        <v>3896</v>
      </c>
      <c r="K15" s="486">
        <f>A7</f>
        <v>2022</v>
      </c>
      <c r="L15" s="479">
        <f t="shared" ref="L15:L16" si="4">IF(ISBLANK(L7),"",L7)</f>
        <v>491</v>
      </c>
      <c r="M15" s="479">
        <f t="shared" ref="M15:M16" si="5">IF(ISBLANK(K7),"",K7)</f>
        <v>407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2939</v>
      </c>
      <c r="H16" s="311">
        <f t="shared" si="3"/>
        <v>3868</v>
      </c>
      <c r="K16" s="481">
        <f>A8</f>
        <v>2023</v>
      </c>
      <c r="L16" s="311">
        <f t="shared" si="4"/>
        <v>458</v>
      </c>
      <c r="M16" s="311">
        <f t="shared" si="5"/>
        <v>391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6934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6750</v>
      </c>
      <c r="C21" s="373"/>
      <c r="D21" s="197"/>
      <c r="F21" s="514">
        <f>A5</f>
        <v>2020</v>
      </c>
      <c r="G21" s="310">
        <f>IF(ISBLANK(E5),"",E5)</f>
        <v>2936</v>
      </c>
      <c r="H21" s="310">
        <f>IF(ISBLANK(D5),"",D5)</f>
        <v>3971</v>
      </c>
      <c r="K21" s="514">
        <f>A6</f>
        <v>2021</v>
      </c>
      <c r="L21" s="310">
        <f>IF(ISBLANK(L6),"",L6)</f>
        <v>536</v>
      </c>
      <c r="M21" s="310">
        <f>IF(ISBLANK(K6),"",K6)</f>
        <v>488</v>
      </c>
    </row>
    <row r="22" spans="1:15" x14ac:dyDescent="0.25">
      <c r="A22" s="481">
        <f t="shared" si="6"/>
        <v>2022</v>
      </c>
      <c r="B22" s="311">
        <f t="shared" si="7"/>
        <v>6666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2924</v>
      </c>
      <c r="H22" s="479">
        <f t="shared" ref="H22:H23" si="10">IF(ISBLANK(D6),"",D6)</f>
        <v>3896</v>
      </c>
      <c r="K22" s="486">
        <f>A7</f>
        <v>2022</v>
      </c>
      <c r="L22" s="479">
        <f>IF(ISBLANK(L7),"",L7)</f>
        <v>491</v>
      </c>
      <c r="M22" s="479">
        <f>IF(ISBLANK(K7),"",K7)</f>
        <v>407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2939</v>
      </c>
      <c r="H23" s="311">
        <f t="shared" si="10"/>
        <v>3868</v>
      </c>
      <c r="K23" s="481">
        <f>A8</f>
        <v>2023</v>
      </c>
      <c r="L23" s="311">
        <f>IF(ISBLANK(L8),"",L8)</f>
        <v>458</v>
      </c>
      <c r="M23" s="311">
        <f>IF(ISBLANK(K8),"",K8)</f>
        <v>391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6934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6750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6666</v>
      </c>
      <c r="C28" s="373"/>
      <c r="D28" s="197"/>
      <c r="F28" s="514">
        <f>A5</f>
        <v>2020</v>
      </c>
      <c r="G28" s="310">
        <f>IF(ISBLANK(H5),"",H5)</f>
        <v>21.2</v>
      </c>
      <c r="H28" s="310">
        <f>IF(ISBLANK(G5),"",G5)</f>
        <v>29.6</v>
      </c>
      <c r="K28" s="514">
        <f>A5</f>
        <v>2020</v>
      </c>
      <c r="L28" s="310">
        <f>IF(ISBLANK(O5),"",O5)</f>
        <v>43</v>
      </c>
      <c r="M28" s="310">
        <f>IF(ISBLANK(N5),"",N5)</f>
        <v>39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21.5</v>
      </c>
      <c r="H29" s="479">
        <f t="shared" ref="H29:H30" si="15">IF(ISBLANK(G6),"",G6)</f>
        <v>29.7</v>
      </c>
      <c r="K29" s="486">
        <f t="shared" ref="K29:K30" si="16">A6</f>
        <v>2021</v>
      </c>
      <c r="L29" s="479">
        <f t="shared" ref="L29:L30" si="17">IF(ISBLANK(O6),"",O6)</f>
        <v>40</v>
      </c>
      <c r="M29" s="479">
        <f t="shared" ref="M29:M30" si="18">IF(ISBLANK(N6),"",N6)</f>
        <v>38</v>
      </c>
    </row>
    <row r="30" spans="1:15" x14ac:dyDescent="0.25">
      <c r="F30" s="481">
        <f t="shared" si="13"/>
        <v>2022</v>
      </c>
      <c r="G30" s="311">
        <f t="shared" si="14"/>
        <v>22.1</v>
      </c>
      <c r="H30" s="311">
        <f t="shared" si="15"/>
        <v>30.4</v>
      </c>
      <c r="K30" s="481">
        <f t="shared" si="16"/>
        <v>2022</v>
      </c>
      <c r="L30" s="311">
        <f t="shared" si="17"/>
        <v>37</v>
      </c>
      <c r="M30" s="311">
        <f t="shared" si="18"/>
        <v>32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21.2</v>
      </c>
      <c r="H35" s="310">
        <f>IF(ISBLANK(G5),"",G5)</f>
        <v>29.6</v>
      </c>
      <c r="K35" s="514">
        <f>A5</f>
        <v>2020</v>
      </c>
      <c r="L35" s="310">
        <f>IF(ISBLANK(O5),"",O5)</f>
        <v>43</v>
      </c>
      <c r="M35" s="310">
        <f>IF(ISBLANK(N5),"",N5)</f>
        <v>39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21.5</v>
      </c>
      <c r="H36" s="479">
        <f t="shared" ref="H36:H37" si="21">IF(ISBLANK(G6),"",G6)</f>
        <v>29.7</v>
      </c>
      <c r="K36" s="486">
        <f t="shared" ref="K36:K37" si="22">A6</f>
        <v>2021</v>
      </c>
      <c r="L36" s="479">
        <f t="shared" ref="L36:L37" si="23">IF(ISBLANK(O6),"",O6)</f>
        <v>40</v>
      </c>
      <c r="M36" s="479">
        <f t="shared" ref="M36:M37" si="24">IF(ISBLANK(N6),"",N6)</f>
        <v>38</v>
      </c>
    </row>
    <row r="37" spans="6:15" x14ac:dyDescent="0.25">
      <c r="F37" s="481">
        <f t="shared" si="19"/>
        <v>2022</v>
      </c>
      <c r="G37" s="311">
        <f t="shared" si="20"/>
        <v>22.1</v>
      </c>
      <c r="H37" s="311">
        <f t="shared" si="21"/>
        <v>30.4</v>
      </c>
      <c r="K37" s="481">
        <f t="shared" si="22"/>
        <v>2022</v>
      </c>
      <c r="L37" s="311">
        <f t="shared" si="23"/>
        <v>37</v>
      </c>
      <c r="M37" s="311">
        <f t="shared" si="24"/>
        <v>32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26.1</v>
      </c>
      <c r="C6" s="35">
        <v>25</v>
      </c>
      <c r="D6" s="63">
        <v>27.1</v>
      </c>
      <c r="E6" s="35">
        <v>53.5</v>
      </c>
      <c r="F6" s="35">
        <v>51</v>
      </c>
      <c r="G6" s="35">
        <v>55.8</v>
      </c>
      <c r="H6" s="292">
        <v>20.399999999999999</v>
      </c>
      <c r="I6" s="35">
        <v>24</v>
      </c>
      <c r="J6" s="63">
        <v>17.2</v>
      </c>
      <c r="M6" s="127" t="s">
        <v>16</v>
      </c>
      <c r="N6" s="935">
        <f>IF(ISBLANK(B8),"",B8)</f>
        <v>23.4</v>
      </c>
      <c r="O6" s="935">
        <f>IF(ISBLANK(E8),"",E8)</f>
        <v>51.9</v>
      </c>
      <c r="P6" s="128">
        <f>IF(ISBLANK(H8),"",H8)</f>
        <v>24.6</v>
      </c>
    </row>
    <row r="7" spans="1:19" x14ac:dyDescent="0.25">
      <c r="A7" s="286">
        <v>2022</v>
      </c>
      <c r="B7" s="167">
        <v>23.9</v>
      </c>
      <c r="C7" s="94">
        <v>24.3</v>
      </c>
      <c r="D7" s="169">
        <v>23.6</v>
      </c>
      <c r="E7" s="94">
        <v>52.6</v>
      </c>
      <c r="F7" s="94">
        <v>47.7</v>
      </c>
      <c r="G7" s="94">
        <v>56.6</v>
      </c>
      <c r="H7" s="167">
        <v>23.5</v>
      </c>
      <c r="I7" s="94">
        <v>28</v>
      </c>
      <c r="J7" s="169">
        <v>19.8</v>
      </c>
    </row>
    <row r="8" spans="1:19" x14ac:dyDescent="0.25">
      <c r="A8" s="218">
        <v>2023</v>
      </c>
      <c r="B8" s="167">
        <v>23.4</v>
      </c>
      <c r="C8" s="94">
        <v>25.6</v>
      </c>
      <c r="D8" s="169">
        <v>21.6</v>
      </c>
      <c r="E8" s="94">
        <v>51.9</v>
      </c>
      <c r="F8" s="94">
        <v>46.8</v>
      </c>
      <c r="G8" s="94">
        <v>56.3</v>
      </c>
      <c r="H8" s="167">
        <v>24.6</v>
      </c>
      <c r="I8" s="94">
        <v>27.6</v>
      </c>
      <c r="J8" s="169">
        <v>22.1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21.6</v>
      </c>
      <c r="O12" s="936">
        <f>IF(ISBLANK(G8),"",G8)</f>
        <v>56.3</v>
      </c>
      <c r="P12" s="938">
        <f>IF(ISBLANK(J8),"",J8)</f>
        <v>22.1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25.6</v>
      </c>
      <c r="O13" s="937">
        <f>IF(ISBLANK(F8),"",F8)</f>
        <v>46.8</v>
      </c>
      <c r="P13" s="939">
        <f>IF(ISBLANK(I8),"",I8)</f>
        <v>27.6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23.4</v>
      </c>
      <c r="O20" s="935">
        <f>IF(ISBLANK(E8),"",E8)</f>
        <v>51.9</v>
      </c>
      <c r="P20" s="940">
        <f>IF(ISBLANK(H8),"",H8)</f>
        <v>24.6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21.6</v>
      </c>
      <c r="O24" s="936">
        <f>IF(ISBLANK(G8),"",G8)</f>
        <v>56.3</v>
      </c>
      <c r="P24" s="938">
        <f>IF(ISBLANK(J8),"",J8)</f>
        <v>22.1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25.6</v>
      </c>
      <c r="O25" s="937">
        <f>IF(ISBLANK(F8),"",F8)</f>
        <v>46.8</v>
      </c>
      <c r="P25" s="939">
        <f>IF(ISBLANK(I8),"",I8)</f>
        <v>27.6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1301919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50056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1248547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48004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3305509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127091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237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1073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55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99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514391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31</v>
      </c>
      <c r="E20" s="600">
        <v>31</v>
      </c>
      <c r="F20" s="600">
        <v>27.6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19.600000000000001</v>
      </c>
      <c r="E21" s="751">
        <v>21.7</v>
      </c>
      <c r="F21" s="751">
        <v>20.9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16.5</v>
      </c>
      <c r="E22" s="752">
        <v>17.2</v>
      </c>
      <c r="F22" s="752">
        <v>15.9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27.6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20.9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15.9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35.599999999999994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27.6</v>
      </c>
      <c r="C30" s="204" t="s">
        <v>493</v>
      </c>
    </row>
    <row r="31" spans="1:11" x14ac:dyDescent="0.25">
      <c r="A31" s="698" t="s">
        <v>1430</v>
      </c>
      <c r="B31" s="734">
        <f>F21</f>
        <v>20.9</v>
      </c>
    </row>
    <row r="32" spans="1:11" x14ac:dyDescent="0.25">
      <c r="A32" s="698" t="s">
        <v>1431</v>
      </c>
      <c r="B32" s="734">
        <f>F22</f>
        <v>15.9</v>
      </c>
    </row>
    <row r="33" spans="1:2" x14ac:dyDescent="0.25">
      <c r="A33" s="699" t="s">
        <v>1432</v>
      </c>
      <c r="B33" s="732">
        <f>100-(B30+B31+B32)</f>
        <v>35.599999999999994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244</v>
      </c>
      <c r="C4" s="71">
        <v>13</v>
      </c>
      <c r="D4" s="71">
        <v>19</v>
      </c>
      <c r="G4" s="217">
        <f>A4</f>
        <v>2021</v>
      </c>
      <c r="H4" s="289">
        <f>IF(ISBLANK(C4),"",C4)</f>
        <v>13</v>
      </c>
      <c r="I4" s="289">
        <f>IF(ISBLANK(D4),"",D4)</f>
        <v>19</v>
      </c>
    </row>
    <row r="5" spans="1:9" x14ac:dyDescent="0.25">
      <c r="A5" s="286">
        <v>2022</v>
      </c>
      <c r="B5" s="214">
        <v>235</v>
      </c>
      <c r="C5" s="214">
        <v>15</v>
      </c>
      <c r="D5" s="214">
        <v>10</v>
      </c>
      <c r="G5" s="286">
        <f t="shared" ref="G5:G6" si="0">A5</f>
        <v>2022</v>
      </c>
      <c r="H5" s="290">
        <f t="shared" ref="H5:H6" si="1">IF(ISBLANK(C5),"",C5)</f>
        <v>15</v>
      </c>
      <c r="I5" s="290">
        <f t="shared" ref="I5:I6" si="2">IF(ISBLANK(D5),"",D5)</f>
        <v>10</v>
      </c>
    </row>
    <row r="6" spans="1:9" x14ac:dyDescent="0.25">
      <c r="A6" s="218">
        <v>2023</v>
      </c>
      <c r="B6" s="168">
        <v>237</v>
      </c>
      <c r="C6" s="168">
        <v>8</v>
      </c>
      <c r="D6" s="168">
        <v>14</v>
      </c>
      <c r="G6" s="219">
        <f t="shared" si="0"/>
        <v>2023</v>
      </c>
      <c r="H6" s="291">
        <f t="shared" si="1"/>
        <v>8</v>
      </c>
      <c r="I6" s="291">
        <f t="shared" si="2"/>
        <v>14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13</v>
      </c>
      <c r="I12" s="289">
        <f>IF(ISBLANK(D4),"",D4)</f>
        <v>19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15</v>
      </c>
      <c r="I13" s="290">
        <f t="shared" si="4"/>
        <v>10</v>
      </c>
    </row>
    <row r="14" spans="1:9" x14ac:dyDescent="0.25">
      <c r="G14" s="219">
        <f t="shared" si="3"/>
        <v>2023</v>
      </c>
      <c r="H14" s="291">
        <f t="shared" ref="H14:I14" si="5">IF(ISBLANK(C6),"",C6)</f>
        <v>8</v>
      </c>
      <c r="I14" s="291">
        <f t="shared" si="5"/>
        <v>14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1014</v>
      </c>
      <c r="C23" s="71">
        <v>57</v>
      </c>
      <c r="D23" s="71">
        <v>93</v>
      </c>
      <c r="G23" s="217">
        <f>A23</f>
        <v>2021</v>
      </c>
      <c r="H23" s="289">
        <f>IF(ISBLANK(C23),"",C23)</f>
        <v>57</v>
      </c>
      <c r="I23" s="289">
        <f>IF(ISBLANK(D23),"",D23)</f>
        <v>93</v>
      </c>
    </row>
    <row r="24" spans="1:13" x14ac:dyDescent="0.25">
      <c r="A24" s="286">
        <v>2022</v>
      </c>
      <c r="B24" s="214">
        <v>1030</v>
      </c>
      <c r="C24" s="214">
        <v>89</v>
      </c>
      <c r="D24" s="214">
        <v>103</v>
      </c>
      <c r="G24" s="286">
        <f t="shared" ref="G24:G25" si="6">A24</f>
        <v>2022</v>
      </c>
      <c r="H24" s="290">
        <f t="shared" ref="H24:H25" si="7">IF(ISBLANK(C24),"",C24)</f>
        <v>89</v>
      </c>
      <c r="I24" s="290">
        <f t="shared" ref="I24:I25" si="8">IF(ISBLANK(D24),"",D24)</f>
        <v>103</v>
      </c>
    </row>
    <row r="25" spans="1:13" x14ac:dyDescent="0.25">
      <c r="A25" s="218">
        <v>2023</v>
      </c>
      <c r="B25" s="168">
        <v>1073</v>
      </c>
      <c r="C25" s="168">
        <v>55</v>
      </c>
      <c r="D25" s="168">
        <v>99</v>
      </c>
      <c r="G25" s="219">
        <f t="shared" si="6"/>
        <v>2023</v>
      </c>
      <c r="H25" s="291">
        <f t="shared" si="7"/>
        <v>55</v>
      </c>
      <c r="I25" s="291">
        <f t="shared" si="8"/>
        <v>99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57</v>
      </c>
      <c r="I31" s="289">
        <f>IF(ISBLANK(D23),"",D23)</f>
        <v>93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89</v>
      </c>
      <c r="I32" s="290">
        <f t="shared" si="10"/>
        <v>103</v>
      </c>
    </row>
    <row r="33" spans="7:9" x14ac:dyDescent="0.25">
      <c r="G33" s="219">
        <f t="shared" si="9"/>
        <v>2023</v>
      </c>
      <c r="H33" s="291">
        <f t="shared" ref="H33:I33" si="11">IF(ISBLANK(C25),"",C25)</f>
        <v>55</v>
      </c>
      <c r="I33" s="291">
        <f t="shared" si="11"/>
        <v>99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729676</v>
      </c>
      <c r="C4" s="1077">
        <v>26736</v>
      </c>
      <c r="D4" s="110">
        <v>461811</v>
      </c>
      <c r="E4" s="70">
        <v>16921</v>
      </c>
      <c r="F4" s="1076">
        <v>386914</v>
      </c>
      <c r="G4" s="70">
        <v>14177</v>
      </c>
      <c r="H4" s="1078">
        <v>2351751</v>
      </c>
      <c r="I4" s="1077">
        <v>86170</v>
      </c>
    </row>
    <row r="5" spans="1:9" x14ac:dyDescent="0.25">
      <c r="A5" s="587">
        <v>2021</v>
      </c>
      <c r="B5" s="1079">
        <v>863284</v>
      </c>
      <c r="C5" s="1080">
        <v>32312</v>
      </c>
      <c r="D5" s="160">
        <v>602716</v>
      </c>
      <c r="E5" s="212">
        <v>22559</v>
      </c>
      <c r="F5" s="1079">
        <v>479510</v>
      </c>
      <c r="G5" s="212">
        <v>17948</v>
      </c>
      <c r="H5" s="1081">
        <v>2780438</v>
      </c>
      <c r="I5" s="1080">
        <v>104070</v>
      </c>
    </row>
    <row r="6" spans="1:9" x14ac:dyDescent="0.25">
      <c r="A6" s="588">
        <v>2022</v>
      </c>
      <c r="B6" s="1082">
        <v>911882</v>
      </c>
      <c r="C6" s="1083">
        <v>35060</v>
      </c>
      <c r="D6" s="169">
        <v>692205</v>
      </c>
      <c r="E6" s="167">
        <v>26614</v>
      </c>
      <c r="F6" s="1082">
        <v>525614</v>
      </c>
      <c r="G6" s="167">
        <v>20209</v>
      </c>
      <c r="H6" s="1084">
        <v>3305509</v>
      </c>
      <c r="I6" s="1083">
        <v>127091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113657</v>
      </c>
      <c r="C4" s="1076">
        <v>905504</v>
      </c>
      <c r="D4" s="1077">
        <v>33178</v>
      </c>
      <c r="E4" s="1076">
        <v>927130</v>
      </c>
      <c r="F4" s="1077">
        <v>33971</v>
      </c>
    </row>
    <row r="5" spans="1:6" x14ac:dyDescent="0.25">
      <c r="A5" s="480">
        <v>2021</v>
      </c>
      <c r="B5" s="1081">
        <v>191372</v>
      </c>
      <c r="C5" s="1079">
        <v>971615</v>
      </c>
      <c r="D5" s="1080">
        <v>36367</v>
      </c>
      <c r="E5" s="1079">
        <v>908671</v>
      </c>
      <c r="F5" s="1080">
        <v>34011</v>
      </c>
    </row>
    <row r="6" spans="1:6" ht="15.75" thickBot="1" x14ac:dyDescent="0.3">
      <c r="A6" s="960">
        <v>2022</v>
      </c>
      <c r="B6" s="1085">
        <v>514391</v>
      </c>
      <c r="C6" s="1086">
        <v>1301919</v>
      </c>
      <c r="D6" s="1087">
        <v>50056</v>
      </c>
      <c r="E6" s="1086">
        <v>1248547</v>
      </c>
      <c r="F6" s="1087">
        <v>48004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Петровац на Млави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655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26009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6.9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22.1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-15.2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233.5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2.79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22642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22967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609</v>
      </c>
      <c r="C63" s="548">
        <f>IF(ISBLANK('DEM2'!C7),"-",'DEM2'!C7)</f>
        <v>666</v>
      </c>
      <c r="D63" s="548"/>
      <c r="E63" s="548">
        <f>IF(ISBLANK('DEM2'!D8),"-",'DEM2'!D8)</f>
        <v>644</v>
      </c>
      <c r="F63" s="548">
        <f>IF(ISBLANK('DEM2'!C8),"-",'DEM2'!C8)</f>
        <v>650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847</v>
      </c>
      <c r="C64" s="317">
        <f>IF(ISBLANK('DEM2'!F7),"-",'DEM2'!F7)</f>
        <v>900</v>
      </c>
      <c r="D64" s="789"/>
      <c r="E64" s="317">
        <f>IF(ISBLANK('DEM2'!G8),"-",'DEM2'!G8)</f>
        <v>824</v>
      </c>
      <c r="F64" s="317">
        <f>IF(ISBLANK('DEM2'!F8),"-",'DEM2'!F8)</f>
        <v>872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494</v>
      </c>
      <c r="C65" s="345">
        <f>IF(ISBLANK('DEM2'!I7),"-",'DEM2'!I7)</f>
        <v>542</v>
      </c>
      <c r="D65" s="393"/>
      <c r="E65" s="345">
        <f>IF(ISBLANK('DEM2'!J8),"-",'DEM2'!J8)</f>
        <v>455</v>
      </c>
      <c r="F65" s="345">
        <f>IF(ISBLANK('DEM2'!I8),"-",'DEM2'!I8)</f>
        <v>473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1831</v>
      </c>
      <c r="C66" s="317">
        <f>IF(ISBLANK('DEM2'!L7),"-",'DEM2'!L7)</f>
        <v>1968</v>
      </c>
      <c r="D66" s="395"/>
      <c r="E66" s="317">
        <f>IF(ISBLANK('DEM2'!M8),"-",'DEM2'!M8)</f>
        <v>1814</v>
      </c>
      <c r="F66" s="317">
        <f>IF(ISBLANK('DEM2'!L8),"-",'DEM2'!L8)</f>
        <v>1867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2065</v>
      </c>
      <c r="C67" s="317">
        <f>IF(ISBLANK('DEM2'!O7),"-",'DEM2'!O7)</f>
        <v>2351</v>
      </c>
      <c r="D67" s="395"/>
      <c r="E67" s="317">
        <f>IF(ISBLANK('DEM2'!P8),"-",'DEM2'!P8)</f>
        <v>1717</v>
      </c>
      <c r="F67" s="317">
        <f>IF(ISBLANK('DEM2'!O8),"-",'DEM2'!O8)</f>
        <v>1946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8220</v>
      </c>
      <c r="C68" s="414">
        <f>IF(ISBLANK('DEM2'!R7),"-",'DEM2'!R7)</f>
        <v>8556</v>
      </c>
      <c r="D68" s="420"/>
      <c r="E68" s="414">
        <f>IF(ISBLANK('DEM2'!S8),"-",'DEM2'!S8)</f>
        <v>7514</v>
      </c>
      <c r="F68" s="414">
        <f>IF(ISBLANK('DEM2'!R8),"-",'DEM2'!R8)</f>
        <v>7815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13580</v>
      </c>
      <c r="C69" s="463">
        <f>IF(ISBLANK('DEM2'!U7),"-",'DEM2'!U7)</f>
        <v>13137</v>
      </c>
      <c r="D69" s="799"/>
      <c r="E69" s="463">
        <f>IF(ISBLANK('DEM2'!V8),"-",'DEM2'!V8)</f>
        <v>13288</v>
      </c>
      <c r="F69" s="463">
        <f>IF(ISBLANK('DEM2'!U8),"-",'DEM2'!U8)</f>
        <v>12721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11.8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5.5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6666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6807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26.2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62738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849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27.8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60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9.4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3305509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127091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692205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478908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26614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911882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35060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525614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20209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1301919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50056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1248547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48004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237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1073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514391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5910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6892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6354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27395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5720</v>
      </c>
      <c r="C300" s="808">
        <f>IF(ISBLANK(POLJ3!C4),"-",POLJ3!C4)</f>
        <v>1190</v>
      </c>
      <c r="D300" s="1153">
        <f>IF(ISBLANK(POLJ3!D4),"-",POLJ3!D4)</f>
        <v>4530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8677</v>
      </c>
      <c r="C301" s="789">
        <f>IF(ISBLANK(POLJ3!C5),"-",POLJ3!C5)</f>
        <v>5469</v>
      </c>
      <c r="D301" s="1154">
        <f>IF(ISBLANK(POLJ3!D5),"-",POLJ3!D5)</f>
        <v>3208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6</v>
      </c>
      <c r="C302" s="790">
        <f>IF(ISBLANK(POLJ3!C6),"-",POLJ3!C6)</f>
        <v>4</v>
      </c>
      <c r="D302" s="1155">
        <f>IF(ISBLANK(POLJ3!D6),"-",POLJ3!D6)</f>
        <v>2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176</v>
      </c>
      <c r="C303" s="791">
        <f>IF(ISBLANK(POLJ3!C7),"-",POLJ3!C7)</f>
        <v>42</v>
      </c>
      <c r="D303" s="1164">
        <f>IF(ISBLANK(POLJ3!D7),"-",POLJ3!D7)</f>
        <v>134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5910</v>
      </c>
      <c r="C304" s="807">
        <f>IF(ISBLANK(POLJ3!C8),"-",POLJ3!C8)</f>
        <v>1105</v>
      </c>
      <c r="D304" s="1122">
        <f>IF(ISBLANK(POLJ3!D8),"-",POLJ3!D8)</f>
        <v>4805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204.52</v>
      </c>
      <c r="C310" s="1123"/>
      <c r="D310" s="3"/>
      <c r="E310" s="5"/>
      <c r="F310" s="5"/>
      <c r="G310" s="815" t="s">
        <v>765</v>
      </c>
      <c r="H310" s="816">
        <f>IF(ISBLANK(POLJ2!H3),"-",POLJ2!H3)</f>
        <v>8820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23308.54</v>
      </c>
      <c r="C311" s="1124"/>
      <c r="D311" s="3"/>
      <c r="E311" s="5"/>
      <c r="F311" s="5"/>
      <c r="G311" s="810" t="s">
        <v>766</v>
      </c>
      <c r="H311" s="248">
        <f>IF(ISBLANK(POLJ2!H4),"-",POLJ2!H4)</f>
        <v>64558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1175.46</v>
      </c>
      <c r="C312" s="1124"/>
      <c r="D312" s="3"/>
      <c r="E312" s="5"/>
      <c r="F312" s="5"/>
      <c r="G312" s="810" t="s">
        <v>767</v>
      </c>
      <c r="H312" s="248">
        <f>IF(ISBLANK(POLJ2!H5),"-",POLJ2!H5)</f>
        <v>19644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148.94</v>
      </c>
      <c r="C313" s="1124"/>
      <c r="D313" s="3"/>
      <c r="E313" s="5"/>
      <c r="F313" s="5"/>
      <c r="G313" s="812" t="s">
        <v>768</v>
      </c>
      <c r="H313" s="249">
        <f>IF(ISBLANK(POLJ2!H6),"-",POLJ2!H6)</f>
        <v>300855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21.23</v>
      </c>
      <c r="C314" s="1124"/>
      <c r="D314" s="3"/>
      <c r="E314" s="5"/>
      <c r="F314" s="5"/>
      <c r="G314" s="814" t="s">
        <v>16</v>
      </c>
      <c r="H314" s="817">
        <f>IF(ISBLANK(POLJ2!H7),"-",POLJ2!H7)</f>
        <v>393877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3362.49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28221.18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130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29.2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582</v>
      </c>
      <c r="I364" s="808">
        <f>IF(ISBLANK(OBRAZ2!I6),"-",OBRAZ2!I6)</f>
        <v>576</v>
      </c>
      <c r="J364" s="808">
        <f>IF(ISBLANK(OBRAZ2!J6),"-",OBRAZ2!J6)</f>
        <v>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281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60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30</v>
      </c>
      <c r="I366" s="807">
        <f>IF(ISBLANK(OBRAZ2!I8),"-",OBRAZ2!I8)</f>
        <v>30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197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17.678571428571431</v>
      </c>
      <c r="I375" s="850">
        <f>IF(ISBLANK(OBRAZ2!C12),"-",OBRAZ2!C21)</f>
        <v>15.120274914089347</v>
      </c>
      <c r="J375" s="850">
        <f>IF(ISBLANK(OBRAZ2!D12),"-",OBRAZ2!D21)</f>
        <v>14.309210526315788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49.821428571428569</v>
      </c>
      <c r="I377" s="851">
        <f>IF(ISBLANK(OBRAZ2!C14),"-",OBRAZ2!C23)</f>
        <v>53.43642611683849</v>
      </c>
      <c r="J377" s="851">
        <f>IF(ISBLANK(OBRAZ2!D14),"-",OBRAZ2!D23)</f>
        <v>53.289473684210535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19.821428571428569</v>
      </c>
      <c r="I379" s="851">
        <f>IF(ISBLANK(OBRAZ2!C16),"-",OBRAZ2!C25)</f>
        <v>19.243986254295535</v>
      </c>
      <c r="J379" s="851">
        <f>IF(ISBLANK(OBRAZ2!D16),"-",OBRAZ2!D25)</f>
        <v>19.078947368421055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12.678571428571427</v>
      </c>
      <c r="I380" s="852">
        <f>IF(ISBLANK(OBRAZ2!C17),"-",OBRAZ2!C26)</f>
        <v>12.199312714776632</v>
      </c>
      <c r="J380" s="852">
        <f>IF(ISBLANK(OBRAZ2!D17),"-",OBRAZ2!D26)</f>
        <v>13.322368421052634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21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493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794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278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49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92.6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207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93.3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0.8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439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120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2280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2400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77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0.34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1.5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62.4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1.1399999999999999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23.1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99.4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89.9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1410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5.4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176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3224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50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27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6.3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6.3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476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75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2.2000000000000002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53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92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128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6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131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2.2999999999999998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52.8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44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80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349.13299999999998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68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5195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31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3088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13573.14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21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14.137930000000001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144</v>
      </c>
      <c r="D696" s="315"/>
      <c r="E696" s="314"/>
      <c r="F696" s="5"/>
      <c r="G696" s="837">
        <v>2012</v>
      </c>
      <c r="H696" s="835">
        <f>IF(ISBLANK(INDEKSI2!B5),"-",INDEKSI2!B5)</f>
        <v>26.59</v>
      </c>
      <c r="I696" s="835">
        <f>IF(ISBLANK(INDEKSI2!C5),"-",INDEKSI2!C5)</f>
        <v>105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31.98</v>
      </c>
      <c r="D697" s="315"/>
      <c r="E697" s="314"/>
      <c r="F697" s="5"/>
      <c r="G697" s="838">
        <v>2013</v>
      </c>
      <c r="H697" s="559">
        <f>IF(ISBLANK(INDEKSI2!B6),"-",INDEKSI2!B6)</f>
        <v>26.23</v>
      </c>
      <c r="I697" s="559">
        <f>IF(ISBLANK(INDEKSI2!C6),"-",INDEKSI2!C6)</f>
        <v>119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28.93</v>
      </c>
      <c r="I698" s="836">
        <f>IF(ISBLANK(INDEKSI2!C7),"-",INDEKSI2!C7)</f>
        <v>99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11419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1437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23715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3003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27.8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60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28.93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99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14.137930000000001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144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31.98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27.04</v>
      </c>
      <c r="C4" s="721">
        <v>99</v>
      </c>
      <c r="D4" s="710"/>
      <c r="E4" s="711"/>
      <c r="F4" s="712"/>
    </row>
    <row r="5" spans="1:6" x14ac:dyDescent="0.25">
      <c r="A5" s="286">
        <v>2012</v>
      </c>
      <c r="B5" s="614">
        <v>26.59</v>
      </c>
      <c r="C5" s="722">
        <v>105</v>
      </c>
      <c r="D5" s="713"/>
      <c r="E5" s="641"/>
      <c r="F5" s="714"/>
    </row>
    <row r="6" spans="1:6" x14ac:dyDescent="0.25">
      <c r="A6" s="286">
        <v>2013</v>
      </c>
      <c r="B6" s="614">
        <v>26.23</v>
      </c>
      <c r="C6" s="722">
        <v>119</v>
      </c>
      <c r="D6" s="715">
        <v>14.137930000000001</v>
      </c>
      <c r="E6" s="609">
        <v>144</v>
      </c>
      <c r="F6" s="716">
        <v>31.98</v>
      </c>
    </row>
    <row r="7" spans="1:6" x14ac:dyDescent="0.25">
      <c r="A7" s="219">
        <v>2014</v>
      </c>
      <c r="B7" s="615">
        <v>28.93</v>
      </c>
      <c r="C7" s="723">
        <v>99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5910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6354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6892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204.52</v>
      </c>
      <c r="G3" s="217" t="s">
        <v>765</v>
      </c>
      <c r="H3" s="71">
        <v>8820</v>
      </c>
    </row>
    <row r="4" spans="1:9" x14ac:dyDescent="0.25">
      <c r="A4" s="286" t="s">
        <v>760</v>
      </c>
      <c r="B4" s="214">
        <v>23308.54</v>
      </c>
      <c r="G4" s="286" t="s">
        <v>766</v>
      </c>
      <c r="H4" s="214">
        <v>64558</v>
      </c>
    </row>
    <row r="5" spans="1:9" x14ac:dyDescent="0.25">
      <c r="A5" s="286" t="s">
        <v>761</v>
      </c>
      <c r="B5" s="214">
        <v>1175.46</v>
      </c>
      <c r="G5" s="286" t="s">
        <v>767</v>
      </c>
      <c r="H5" s="214">
        <v>19644</v>
      </c>
    </row>
    <row r="6" spans="1:9" x14ac:dyDescent="0.25">
      <c r="A6" s="286" t="s">
        <v>762</v>
      </c>
      <c r="B6" s="214">
        <v>148.94</v>
      </c>
      <c r="G6" s="286" t="s">
        <v>768</v>
      </c>
      <c r="H6" s="214">
        <v>300855</v>
      </c>
    </row>
    <row r="7" spans="1:9" x14ac:dyDescent="0.25">
      <c r="A7" s="286" t="s">
        <v>763</v>
      </c>
      <c r="B7" s="214">
        <v>21.23</v>
      </c>
      <c r="G7" s="1" t="s">
        <v>24</v>
      </c>
      <c r="H7" s="288">
        <v>393877</v>
      </c>
    </row>
    <row r="8" spans="1:9" x14ac:dyDescent="0.25">
      <c r="A8" s="287" t="s">
        <v>764</v>
      </c>
      <c r="B8" s="73">
        <v>3362.49</v>
      </c>
    </row>
    <row r="9" spans="1:9" x14ac:dyDescent="0.25">
      <c r="A9" s="1" t="s">
        <v>24</v>
      </c>
      <c r="B9" s="288">
        <v>28221.18</v>
      </c>
      <c r="I9" s="41" t="s">
        <v>876</v>
      </c>
    </row>
    <row r="10" spans="1:9" x14ac:dyDescent="0.25">
      <c r="G10" s="29" t="s">
        <v>775</v>
      </c>
      <c r="H10" s="58">
        <v>27395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5720</v>
      </c>
      <c r="C4" s="55">
        <v>1190</v>
      </c>
      <c r="D4" s="110">
        <v>4530</v>
      </c>
    </row>
    <row r="5" spans="1:4" ht="30" customHeight="1" x14ac:dyDescent="0.25">
      <c r="A5" s="274" t="s">
        <v>884</v>
      </c>
      <c r="B5" s="212">
        <v>8677</v>
      </c>
      <c r="C5" s="58">
        <v>5469</v>
      </c>
      <c r="D5" s="160">
        <v>3208</v>
      </c>
    </row>
    <row r="6" spans="1:4" x14ac:dyDescent="0.25">
      <c r="A6" s="274" t="s">
        <v>772</v>
      </c>
      <c r="B6" s="212">
        <v>6</v>
      </c>
      <c r="C6" s="58">
        <v>4</v>
      </c>
      <c r="D6" s="160">
        <v>2</v>
      </c>
    </row>
    <row r="7" spans="1:4" ht="30" x14ac:dyDescent="0.25">
      <c r="A7" s="274" t="s">
        <v>773</v>
      </c>
      <c r="B7" s="212">
        <v>176</v>
      </c>
      <c r="C7" s="58">
        <v>42</v>
      </c>
      <c r="D7" s="160">
        <v>134</v>
      </c>
    </row>
    <row r="8" spans="1:4" x14ac:dyDescent="0.25">
      <c r="A8" s="201" t="s">
        <v>774</v>
      </c>
      <c r="B8" s="72">
        <v>5910</v>
      </c>
      <c r="C8" s="61">
        <v>1105</v>
      </c>
      <c r="D8" s="111">
        <v>4805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66.666666666666657</v>
      </c>
      <c r="C14" s="276">
        <f>D6/B6*100</f>
        <v>33.333333333333329</v>
      </c>
    </row>
    <row r="15" spans="1:4" ht="60" x14ac:dyDescent="0.25">
      <c r="A15" s="277" t="s">
        <v>885</v>
      </c>
      <c r="B15" s="282">
        <f>C5/B5*100</f>
        <v>63.028696554108564</v>
      </c>
      <c r="C15" s="278">
        <f>D5/B5*100</f>
        <v>36.971303445891436</v>
      </c>
    </row>
    <row r="16" spans="1:4" ht="30" x14ac:dyDescent="0.25">
      <c r="A16" s="279" t="s">
        <v>821</v>
      </c>
      <c r="B16" s="283">
        <f>C4/B4*100</f>
        <v>20.804195804195803</v>
      </c>
      <c r="C16" s="280">
        <f>D4/B4*100</f>
        <v>79.1958041958042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66.666666666666657</v>
      </c>
      <c r="C21" s="276">
        <f>C14</f>
        <v>33.333333333333329</v>
      </c>
    </row>
    <row r="22" spans="1:3" ht="60" x14ac:dyDescent="0.25">
      <c r="A22" s="277" t="s">
        <v>823</v>
      </c>
      <c r="B22" s="282">
        <f t="shared" ref="B22:C23" si="0">B15</f>
        <v>63.028696554108564</v>
      </c>
      <c r="C22" s="278">
        <f t="shared" si="0"/>
        <v>36.971303445891436</v>
      </c>
    </row>
    <row r="23" spans="1:3" ht="30" x14ac:dyDescent="0.25">
      <c r="A23" s="279" t="s">
        <v>858</v>
      </c>
      <c r="B23" s="285">
        <f t="shared" si="0"/>
        <v>20.804195804195803</v>
      </c>
      <c r="C23" s="284">
        <f t="shared" si="0"/>
        <v>79.1958041958042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130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29.2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281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60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197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606</v>
      </c>
      <c r="C6" s="973">
        <v>595</v>
      </c>
      <c r="D6" s="945">
        <v>11</v>
      </c>
      <c r="E6" s="973">
        <v>560</v>
      </c>
      <c r="F6" s="973">
        <v>552</v>
      </c>
      <c r="G6" s="945">
        <v>8</v>
      </c>
      <c r="H6" s="599">
        <v>582</v>
      </c>
      <c r="I6" s="616">
        <v>576</v>
      </c>
      <c r="J6" s="945">
        <v>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60</v>
      </c>
      <c r="C8" s="978">
        <v>60</v>
      </c>
      <c r="D8" s="979">
        <v>0</v>
      </c>
      <c r="E8" s="978">
        <v>20</v>
      </c>
      <c r="F8" s="978">
        <v>20</v>
      </c>
      <c r="G8" s="979">
        <v>0</v>
      </c>
      <c r="H8" s="754">
        <v>30</v>
      </c>
      <c r="I8" s="691">
        <v>30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99</v>
      </c>
      <c r="C12" s="600">
        <v>88</v>
      </c>
      <c r="D12" s="600">
        <v>87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279</v>
      </c>
      <c r="C14" s="751">
        <v>311</v>
      </c>
      <c r="D14" s="751">
        <v>324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111</v>
      </c>
      <c r="C16" s="1029">
        <v>112</v>
      </c>
      <c r="D16" s="751">
        <v>116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71</v>
      </c>
      <c r="C17" s="752">
        <v>71</v>
      </c>
      <c r="D17" s="752">
        <v>81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17.678571428571431</v>
      </c>
      <c r="C21" s="289">
        <f>C12/SUM(C12:C17)*100</f>
        <v>15.120274914089347</v>
      </c>
      <c r="D21" s="289">
        <f>D12/SUM(D12:D17)*100</f>
        <v>14.309210526315788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49.821428571428569</v>
      </c>
      <c r="C23" s="290">
        <f>C14/SUM(C12:C17)*100</f>
        <v>53.43642611683849</v>
      </c>
      <c r="D23" s="290">
        <f>D14/SUM(D12:D17)*100</f>
        <v>53.289473684210535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19.821428571428569</v>
      </c>
      <c r="C25" s="290">
        <f>C16/SUM(C12:C17)*100</f>
        <v>19.243986254295535</v>
      </c>
      <c r="D25" s="290">
        <f>D16/SUM(D12:D17)*100</f>
        <v>19.078947368421055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12.678571428571427</v>
      </c>
      <c r="C26" s="291">
        <f>C17/SUM(C12:C17)*100</f>
        <v>12.199312714776632</v>
      </c>
      <c r="D26" s="291">
        <f>D17/SUM(D12:D17)*100</f>
        <v>13.322368421052634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50.8</v>
      </c>
      <c r="C7" s="600">
        <v>60.1</v>
      </c>
      <c r="D7" s="600">
        <v>54.6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49.2</v>
      </c>
      <c r="C9" s="752">
        <v>39.9</v>
      </c>
      <c r="D9" s="752">
        <v>45.4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50.8</v>
      </c>
      <c r="C13" s="697">
        <f t="shared" ref="C13:D13" si="1">IF(ISBLANK(C7),"",C7)</f>
        <v>60.1</v>
      </c>
      <c r="D13" s="697">
        <f t="shared" si="1"/>
        <v>54.6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49.2</v>
      </c>
      <c r="C15" s="699">
        <f t="shared" si="2"/>
        <v>39.9</v>
      </c>
      <c r="D15" s="699">
        <f t="shared" si="2"/>
        <v>45.4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50.8</v>
      </c>
      <c r="C18" s="697">
        <f t="shared" ref="C18:D18" si="4">IF(ISBLANK(C7),"",C7)</f>
        <v>60.1</v>
      </c>
      <c r="D18" s="697">
        <f t="shared" si="4"/>
        <v>54.6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49.2</v>
      </c>
      <c r="C20" s="699">
        <f t="shared" si="5"/>
        <v>39.9</v>
      </c>
      <c r="D20" s="699">
        <f t="shared" si="5"/>
        <v>45.4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114.1</v>
      </c>
      <c r="C5" s="611">
        <v>88.6</v>
      </c>
      <c r="D5" s="1030">
        <v>99.5</v>
      </c>
      <c r="F5" s="28"/>
      <c r="G5" s="693">
        <f>A5</f>
        <v>2020</v>
      </c>
      <c r="H5" s="669">
        <f>IF(ISBLANK(B5),"",B5)</f>
        <v>114.1</v>
      </c>
      <c r="I5" s="618">
        <f t="shared" ref="H5:I7" si="0">IF(ISBLANK(C5),"",C5)</f>
        <v>88.6</v>
      </c>
    </row>
    <row r="6" spans="1:10" x14ac:dyDescent="0.25">
      <c r="A6" s="749">
        <v>2021</v>
      </c>
      <c r="B6" s="601">
        <v>97.6</v>
      </c>
      <c r="C6" s="612">
        <v>96.2</v>
      </c>
      <c r="D6" s="946">
        <v>96.8</v>
      </c>
      <c r="F6" s="44"/>
      <c r="G6" s="693">
        <f t="shared" ref="G6:G7" si="1">A6</f>
        <v>2021</v>
      </c>
      <c r="H6" s="670">
        <f t="shared" si="0"/>
        <v>97.6</v>
      </c>
      <c r="I6" s="619">
        <f t="shared" si="0"/>
        <v>96.2</v>
      </c>
    </row>
    <row r="7" spans="1:10" x14ac:dyDescent="0.25">
      <c r="A7" s="750">
        <v>2022</v>
      </c>
      <c r="B7" s="601">
        <v>105.8</v>
      </c>
      <c r="C7" s="612">
        <v>96.4</v>
      </c>
      <c r="D7" s="946">
        <v>100.5</v>
      </c>
      <c r="F7" s="44"/>
      <c r="G7" s="693">
        <f t="shared" si="1"/>
        <v>2022</v>
      </c>
      <c r="H7" s="671">
        <f t="shared" si="0"/>
        <v>105.8</v>
      </c>
      <c r="I7" s="620">
        <f t="shared" si="0"/>
        <v>96.4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114.1</v>
      </c>
      <c r="I13" s="618">
        <f>IF(ISBLANK(C5),"",C5)</f>
        <v>88.6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97.6</v>
      </c>
      <c r="I14" s="619">
        <f t="shared" si="3"/>
        <v>96.2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105.8</v>
      </c>
      <c r="I15" s="620">
        <f t="shared" si="4"/>
        <v>96.4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Петровац на Млави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655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26009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6.9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22.1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-15.2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233.5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2.79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22642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22967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609</v>
      </c>
      <c r="C63" s="548">
        <f>IF(ISBLANK('DEM2'!C7),"-",'DEM2'!C7)</f>
        <v>666</v>
      </c>
      <c r="D63" s="548"/>
      <c r="E63" s="548">
        <f>IF(ISBLANK('DEM2'!D8),"-",'DEM2'!D8)</f>
        <v>644</v>
      </c>
      <c r="F63" s="548">
        <f>IF(ISBLANK('DEM2'!C8),"-",'DEM2'!C8)</f>
        <v>650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847</v>
      </c>
      <c r="C64" s="317">
        <f>IF(ISBLANK('DEM2'!F7),"-",'DEM2'!F7)</f>
        <v>900</v>
      </c>
      <c r="D64" s="789"/>
      <c r="E64" s="317">
        <f>IF(ISBLANK('DEM2'!G8),"-",'DEM2'!G8)</f>
        <v>824</v>
      </c>
      <c r="F64" s="317">
        <f>IF(ISBLANK('DEM2'!F8),"-",'DEM2'!F8)</f>
        <v>872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494</v>
      </c>
      <c r="C65" s="345">
        <f>IF(ISBLANK('DEM2'!I7),"-",'DEM2'!I7)</f>
        <v>542</v>
      </c>
      <c r="D65" s="393"/>
      <c r="E65" s="345">
        <f>IF(ISBLANK('DEM2'!J8),"-",'DEM2'!J8)</f>
        <v>455</v>
      </c>
      <c r="F65" s="345">
        <f>IF(ISBLANK('DEM2'!I8),"-",'DEM2'!I8)</f>
        <v>473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1831</v>
      </c>
      <c r="C66" s="348">
        <f>IF(ISBLANK('DEM2'!L7),"-",'DEM2'!L7)</f>
        <v>1968</v>
      </c>
      <c r="D66" s="394"/>
      <c r="E66" s="348">
        <f>IF(ISBLANK('DEM2'!M8),"-",'DEM2'!M8)</f>
        <v>1814</v>
      </c>
      <c r="F66" s="348">
        <f>IF(ISBLANK('DEM2'!L8),"-",'DEM2'!L8)</f>
        <v>1867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2065</v>
      </c>
      <c r="C67" s="345">
        <f>IF(ISBLANK('DEM2'!O7),"-",'DEM2'!O7)</f>
        <v>2351</v>
      </c>
      <c r="D67" s="393"/>
      <c r="E67" s="345">
        <f>IF(ISBLANK('DEM2'!P8),"-",'DEM2'!P8)</f>
        <v>1717</v>
      </c>
      <c r="F67" s="345">
        <f>IF(ISBLANK('DEM2'!O8),"-",'DEM2'!O8)</f>
        <v>1946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8220</v>
      </c>
      <c r="C68" s="317">
        <f>IF(ISBLANK('DEM2'!R7),"-",'DEM2'!R7)</f>
        <v>8556</v>
      </c>
      <c r="D68" s="395"/>
      <c r="E68" s="317">
        <f>IF(ISBLANK('DEM2'!S8),"-",'DEM2'!S8)</f>
        <v>7514</v>
      </c>
      <c r="F68" s="317">
        <f>IF(ISBLANK('DEM2'!R8),"-",'DEM2'!R8)</f>
        <v>7815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13580</v>
      </c>
      <c r="C69" s="463">
        <f>IF(ISBLANK('DEM2'!U7),"-",'DEM2'!U7)</f>
        <v>13137</v>
      </c>
      <c r="D69" s="799"/>
      <c r="E69" s="463">
        <f>IF(ISBLANK('DEM2'!V8),"-",'DEM2'!V8)</f>
        <v>13288</v>
      </c>
      <c r="F69" s="463">
        <f>IF(ISBLANK('DEM2'!U8),"-",'DEM2'!U8)</f>
        <v>12721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11.8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5.5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6666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6807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26.2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62738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849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27.8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60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9.4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3305509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127091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692205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478908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26614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911882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35060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525614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20209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1301919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50056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1248547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48004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237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1073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514391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5910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6892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6354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27395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5720</v>
      </c>
      <c r="C300" s="808">
        <f>IF(ISBLANK(POLJ3!C4),"-",POLJ3!C4)</f>
        <v>1190</v>
      </c>
      <c r="D300" s="1153">
        <f>IF(ISBLANK(POLJ3!D4),"-",POLJ3!D4)</f>
        <v>4530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8677</v>
      </c>
      <c r="C301" s="789">
        <f>IF(ISBLANK(POLJ3!C5),"-",POLJ3!C5)</f>
        <v>5469</v>
      </c>
      <c r="D301" s="1154">
        <f>IF(ISBLANK(POLJ3!D5),"-",POLJ3!D5)</f>
        <v>3208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6</v>
      </c>
      <c r="C302" s="790">
        <f>IF(ISBLANK(POLJ3!C6),"-",POLJ3!C6)</f>
        <v>4</v>
      </c>
      <c r="D302" s="1155">
        <f>IF(ISBLANK(POLJ3!D6),"-",POLJ3!D6)</f>
        <v>2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176</v>
      </c>
      <c r="C303" s="791">
        <f>IF(ISBLANK(POLJ3!C7),"-",POLJ3!C7)</f>
        <v>42</v>
      </c>
      <c r="D303" s="1164">
        <f>IF(ISBLANK(POLJ3!D7),"-",POLJ3!D7)</f>
        <v>134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5910</v>
      </c>
      <c r="C304" s="807">
        <f>IF(ISBLANK(POLJ3!C8),"-",POLJ3!C8)</f>
        <v>1105</v>
      </c>
      <c r="D304" s="1122">
        <f>IF(ISBLANK(POLJ3!D8),"-",POLJ3!D8)</f>
        <v>4805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204.52</v>
      </c>
      <c r="C310" s="1123"/>
      <c r="D310" s="3"/>
      <c r="E310" s="5"/>
      <c r="F310" s="5"/>
      <c r="G310" s="815" t="s">
        <v>854</v>
      </c>
      <c r="H310" s="816">
        <f>IF(ISBLANK(POLJ2!H3),"-",POLJ2!H3)</f>
        <v>8820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23308.54</v>
      </c>
      <c r="C311" s="1124"/>
      <c r="D311" s="3"/>
      <c r="E311" s="5"/>
      <c r="F311" s="5"/>
      <c r="G311" s="810" t="s">
        <v>855</v>
      </c>
      <c r="H311" s="248">
        <f>IF(ISBLANK(POLJ2!H4),"-",POLJ2!H4)</f>
        <v>64558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1175.46</v>
      </c>
      <c r="C312" s="1124"/>
      <c r="D312" s="3"/>
      <c r="E312" s="5"/>
      <c r="F312" s="5"/>
      <c r="G312" s="810" t="s">
        <v>856</v>
      </c>
      <c r="H312" s="248">
        <f>IF(ISBLANK(POLJ2!H5),"-",POLJ2!H5)</f>
        <v>19644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148.94</v>
      </c>
      <c r="C313" s="1124"/>
      <c r="D313" s="3"/>
      <c r="E313" s="5"/>
      <c r="F313" s="5"/>
      <c r="G313" s="812" t="s">
        <v>857</v>
      </c>
      <c r="H313" s="249">
        <f>IF(ISBLANK(POLJ2!H6),"-",POLJ2!H6)</f>
        <v>300855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21.23</v>
      </c>
      <c r="C314" s="1124"/>
      <c r="D314" s="3"/>
      <c r="E314" s="5"/>
      <c r="F314" s="5"/>
      <c r="G314" s="814" t="s">
        <v>847</v>
      </c>
      <c r="H314" s="817">
        <f>IF(ISBLANK(POLJ2!H7),"-",POLJ2!H7)</f>
        <v>393877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3362.49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28221.18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130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29.2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582</v>
      </c>
      <c r="I364" s="808">
        <f>IF(ISBLANK(OBRAZ2!I6),"-",OBRAZ2!I6)</f>
        <v>576</v>
      </c>
      <c r="J364" s="808">
        <f>IF(ISBLANK(OBRAZ2!J6),"-",OBRAZ2!J6)</f>
        <v>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281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60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30</v>
      </c>
      <c r="I366" s="807">
        <f>IF(ISBLANK(OBRAZ2!I8),"-",OBRAZ2!I8)</f>
        <v>30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197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17.678571428571431</v>
      </c>
      <c r="I375" s="850">
        <f>IF(ISBLANK(OBRAZ2!C12),"-",OBRAZ2!C21)</f>
        <v>15.120274914089347</v>
      </c>
      <c r="J375" s="850">
        <f>IF(ISBLANK(OBRAZ2!D12),"-",OBRAZ2!D21)</f>
        <v>14.309210526315788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49.821428571428569</v>
      </c>
      <c r="I377" s="851">
        <f>IF(ISBLANK(OBRAZ2!C14),"-",OBRAZ2!C23)</f>
        <v>53.43642611683849</v>
      </c>
      <c r="J377" s="851">
        <f>IF(ISBLANK(OBRAZ2!D14),"-",OBRAZ2!D23)</f>
        <v>53.289473684210535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19.821428571428569</v>
      </c>
      <c r="I379" s="851">
        <f>IF(ISBLANK(OBRAZ2!C16),"-",OBRAZ2!C25)</f>
        <v>19.243986254295535</v>
      </c>
      <c r="J379" s="851">
        <f>IF(ISBLANK(OBRAZ2!D16),"-",OBRAZ2!D25)</f>
        <v>19.078947368421055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12.678571428571427</v>
      </c>
      <c r="I380" s="852">
        <f>IF(ISBLANK(OBRAZ2!C17),"-",OBRAZ2!C26)</f>
        <v>12.199312714776632</v>
      </c>
      <c r="J380" s="852">
        <f>IF(ISBLANK(OBRAZ2!D17),"-",OBRAZ2!D26)</f>
        <v>13.322368421052634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21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493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794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278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49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92.6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207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93.3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0.8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439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120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2280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2400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77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0.34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62.4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1.1399999999999999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23.1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99.4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89.9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1410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5.4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176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3224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50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27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6.3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6.3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476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75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2.2000000000000002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53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92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128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6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131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2.2999999999999998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52.8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44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80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349.13299999999998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68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5195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31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3088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13573.14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21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14.137930000000001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144</v>
      </c>
      <c r="D696" s="3"/>
      <c r="E696" s="5"/>
      <c r="F696" s="5"/>
      <c r="G696" s="837">
        <v>2012</v>
      </c>
      <c r="H696" s="835">
        <f>IF(ISBLANK(INDEKSI2!B5),"-",INDEKSI2!B5)</f>
        <v>26.59</v>
      </c>
      <c r="I696" s="835">
        <f>IF(ISBLANK(INDEKSI2!C5),"-",INDEKSI2!C5)</f>
        <v>105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31.98</v>
      </c>
      <c r="D697" s="3"/>
      <c r="E697" s="5"/>
      <c r="F697" s="5"/>
      <c r="G697" s="838">
        <v>2013</v>
      </c>
      <c r="H697" s="559">
        <f>IF(ISBLANK(INDEKSI2!B6),"-",INDEKSI2!B6)</f>
        <v>26.23</v>
      </c>
      <c r="I697" s="559">
        <f>IF(ISBLANK(INDEKSI2!C6),"-",INDEKSI2!C6)</f>
        <v>119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28.93</v>
      </c>
      <c r="I698" s="836">
        <f>IF(ISBLANK(INDEKSI2!C7),"-",INDEKSI2!C7)</f>
        <v>99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11419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1437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23715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3003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3</v>
      </c>
      <c r="D6" s="612">
        <v>1</v>
      </c>
      <c r="E6" s="612">
        <v>2</v>
      </c>
      <c r="F6" s="1033">
        <v>105</v>
      </c>
      <c r="G6" s="612">
        <v>55</v>
      </c>
      <c r="H6" s="980">
        <v>50</v>
      </c>
      <c r="I6" s="1034">
        <v>23.3</v>
      </c>
      <c r="J6" s="612">
        <v>24.3</v>
      </c>
      <c r="K6" s="1035">
        <v>22.2</v>
      </c>
      <c r="L6" s="1033">
        <v>273</v>
      </c>
      <c r="M6" s="612">
        <v>136</v>
      </c>
      <c r="N6" s="1028">
        <v>137</v>
      </c>
      <c r="O6" s="1034">
        <v>57</v>
      </c>
      <c r="P6" s="612">
        <v>50.8</v>
      </c>
      <c r="Q6" s="1028">
        <v>64.8</v>
      </c>
      <c r="R6" s="1033">
        <v>182</v>
      </c>
      <c r="S6" s="612">
        <v>93</v>
      </c>
      <c r="T6" s="1035">
        <v>89</v>
      </c>
    </row>
    <row r="7" spans="1:20" x14ac:dyDescent="0.25">
      <c r="A7" s="286">
        <v>2021</v>
      </c>
      <c r="B7" s="602">
        <v>1</v>
      </c>
      <c r="C7" s="601">
        <v>3</v>
      </c>
      <c r="D7" s="612">
        <v>1</v>
      </c>
      <c r="E7" s="612">
        <v>2</v>
      </c>
      <c r="F7" s="1033">
        <v>115</v>
      </c>
      <c r="G7" s="612">
        <v>59</v>
      </c>
      <c r="H7" s="980">
        <v>56</v>
      </c>
      <c r="I7" s="1034">
        <v>25.9</v>
      </c>
      <c r="J7" s="612">
        <v>26.8</v>
      </c>
      <c r="K7" s="1035">
        <v>25.1</v>
      </c>
      <c r="L7" s="1033">
        <v>284</v>
      </c>
      <c r="M7" s="612">
        <v>148</v>
      </c>
      <c r="N7" s="1028">
        <v>136</v>
      </c>
      <c r="O7" s="1034">
        <v>60.7</v>
      </c>
      <c r="P7" s="612">
        <v>58.9</v>
      </c>
      <c r="Q7" s="1028">
        <v>62.8</v>
      </c>
      <c r="R7" s="1033">
        <v>183</v>
      </c>
      <c r="S7" s="612">
        <v>100</v>
      </c>
      <c r="T7" s="1035">
        <v>83</v>
      </c>
    </row>
    <row r="8" spans="1:20" x14ac:dyDescent="0.25">
      <c r="A8" s="219">
        <v>2022</v>
      </c>
      <c r="B8" s="617">
        <v>1</v>
      </c>
      <c r="C8" s="947">
        <v>2</v>
      </c>
      <c r="D8" s="981">
        <v>1</v>
      </c>
      <c r="E8" s="981">
        <v>1</v>
      </c>
      <c r="F8" s="1036">
        <v>130</v>
      </c>
      <c r="G8" s="981">
        <v>71</v>
      </c>
      <c r="H8" s="979">
        <v>59</v>
      </c>
      <c r="I8" s="754">
        <v>29.2</v>
      </c>
      <c r="J8" s="981">
        <v>33.200000000000003</v>
      </c>
      <c r="K8" s="1037">
        <v>25.4</v>
      </c>
      <c r="L8" s="1036">
        <v>281</v>
      </c>
      <c r="M8" s="981">
        <v>142</v>
      </c>
      <c r="N8" s="691">
        <v>139</v>
      </c>
      <c r="O8" s="754">
        <v>60</v>
      </c>
      <c r="P8" s="981">
        <v>59.4</v>
      </c>
      <c r="Q8" s="691">
        <v>60.6</v>
      </c>
      <c r="R8" s="1036">
        <v>197</v>
      </c>
      <c r="S8" s="981">
        <v>106</v>
      </c>
      <c r="T8" s="1037">
        <v>91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493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794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278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49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207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93.3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0.8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63.942931258106348</v>
      </c>
      <c r="C21" s="739">
        <f>B10/(B7+B10)*100</f>
        <v>36.057068741893644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94.187425860023723</v>
      </c>
      <c r="C22" s="739">
        <f>B11/(B8+B11)*100</f>
        <v>5.8125741399762756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63.942931258106348</v>
      </c>
      <c r="C26" s="739">
        <f>C21</f>
        <v>36.057068741893644</v>
      </c>
    </row>
    <row r="27" spans="1:10" ht="24.75" x14ac:dyDescent="0.25">
      <c r="A27" s="742" t="s">
        <v>1407</v>
      </c>
      <c r="B27" s="739">
        <f>B22</f>
        <v>94.187425860023723</v>
      </c>
      <c r="C27" s="739">
        <f>C22</f>
        <v>5.8125741399762756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7</v>
      </c>
      <c r="D5" s="914" t="s">
        <v>5</v>
      </c>
      <c r="E5" s="211"/>
      <c r="F5" s="125">
        <v>2021</v>
      </c>
      <c r="G5" s="70">
        <v>8</v>
      </c>
      <c r="H5" s="55">
        <v>1</v>
      </c>
      <c r="I5" s="110">
        <v>7</v>
      </c>
      <c r="J5" s="70">
        <v>21</v>
      </c>
      <c r="K5" s="55">
        <v>0</v>
      </c>
      <c r="L5" s="110">
        <v>21</v>
      </c>
      <c r="M5" s="70">
        <v>506</v>
      </c>
      <c r="N5" s="55">
        <v>814</v>
      </c>
      <c r="O5" s="70">
        <v>291</v>
      </c>
      <c r="P5" s="110">
        <v>45</v>
      </c>
    </row>
    <row r="6" spans="1:16" x14ac:dyDescent="0.25">
      <c r="A6" s="923" t="s">
        <v>259</v>
      </c>
      <c r="B6" s="1096">
        <v>0</v>
      </c>
      <c r="C6" s="1097">
        <v>21</v>
      </c>
      <c r="D6" s="915" t="s">
        <v>5</v>
      </c>
      <c r="E6" s="254"/>
      <c r="F6" s="125">
        <v>2022</v>
      </c>
      <c r="G6" s="212">
        <v>8</v>
      </c>
      <c r="H6" s="58">
        <v>1</v>
      </c>
      <c r="I6" s="160">
        <v>7</v>
      </c>
      <c r="J6" s="212">
        <v>21</v>
      </c>
      <c r="K6" s="58">
        <v>0</v>
      </c>
      <c r="L6" s="160">
        <v>21</v>
      </c>
      <c r="M6" s="212">
        <v>493</v>
      </c>
      <c r="N6" s="58">
        <v>794</v>
      </c>
      <c r="O6" s="212">
        <v>278</v>
      </c>
      <c r="P6" s="160">
        <v>49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8</v>
      </c>
      <c r="H7" s="94">
        <v>1</v>
      </c>
      <c r="I7" s="169">
        <v>7</v>
      </c>
      <c r="J7" s="167"/>
      <c r="K7" s="94"/>
      <c r="L7" s="169"/>
      <c r="M7" s="167">
        <v>761</v>
      </c>
      <c r="N7" s="94">
        <v>810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93.1</v>
      </c>
      <c r="C5" s="611">
        <v>91.1</v>
      </c>
      <c r="D5" s="945">
        <v>95.2</v>
      </c>
      <c r="E5" s="610"/>
      <c r="F5" s="611"/>
      <c r="G5" s="945"/>
      <c r="H5" s="610"/>
      <c r="I5" s="611"/>
      <c r="J5" s="945"/>
      <c r="K5" s="610">
        <v>209</v>
      </c>
      <c r="L5" s="611">
        <v>101</v>
      </c>
      <c r="M5" s="945">
        <v>108</v>
      </c>
      <c r="N5" s="610">
        <v>84.6</v>
      </c>
      <c r="O5" s="611">
        <v>80.8</v>
      </c>
      <c r="P5" s="945">
        <v>88.5</v>
      </c>
      <c r="Q5" s="610">
        <v>0.8</v>
      </c>
      <c r="R5" s="611">
        <v>0.6</v>
      </c>
      <c r="S5" s="945">
        <v>1</v>
      </c>
    </row>
    <row r="6" spans="1:19" x14ac:dyDescent="0.25">
      <c r="A6" s="286">
        <v>2021</v>
      </c>
      <c r="B6" s="457">
        <v>91.9</v>
      </c>
      <c r="C6" s="458">
        <v>91.1</v>
      </c>
      <c r="D6" s="976">
        <v>92.7</v>
      </c>
      <c r="E6" s="457">
        <v>5</v>
      </c>
      <c r="F6" s="458">
        <v>5</v>
      </c>
      <c r="G6" s="976">
        <v>0</v>
      </c>
      <c r="H6" s="457">
        <v>0</v>
      </c>
      <c r="I6" s="458">
        <v>0</v>
      </c>
      <c r="J6" s="976">
        <v>0</v>
      </c>
      <c r="K6" s="457">
        <v>232</v>
      </c>
      <c r="L6" s="458">
        <v>121</v>
      </c>
      <c r="M6" s="976">
        <v>111</v>
      </c>
      <c r="N6" s="457">
        <v>94.8</v>
      </c>
      <c r="O6" s="458">
        <v>94.5</v>
      </c>
      <c r="P6" s="976">
        <v>95</v>
      </c>
      <c r="Q6" s="457">
        <v>0.1</v>
      </c>
      <c r="R6" s="458">
        <v>-0.1</v>
      </c>
      <c r="S6" s="976">
        <v>0.2</v>
      </c>
    </row>
    <row r="7" spans="1:19" x14ac:dyDescent="0.25">
      <c r="A7" s="286">
        <v>2022</v>
      </c>
      <c r="B7" s="601">
        <v>92.6</v>
      </c>
      <c r="C7" s="612">
        <v>92.7</v>
      </c>
      <c r="D7" s="980">
        <v>92.5</v>
      </c>
      <c r="E7" s="601">
        <v>3</v>
      </c>
      <c r="F7" s="612">
        <v>3</v>
      </c>
      <c r="G7" s="980">
        <v>0</v>
      </c>
      <c r="H7" s="601">
        <v>0</v>
      </c>
      <c r="I7" s="612">
        <v>0</v>
      </c>
      <c r="J7" s="980">
        <v>0</v>
      </c>
      <c r="K7" s="601">
        <v>207</v>
      </c>
      <c r="L7" s="612">
        <v>99</v>
      </c>
      <c r="M7" s="980">
        <v>108</v>
      </c>
      <c r="N7" s="601">
        <v>93.3</v>
      </c>
      <c r="O7" s="612">
        <v>91</v>
      </c>
      <c r="P7" s="980">
        <v>95.6</v>
      </c>
      <c r="Q7" s="601">
        <v>0.8</v>
      </c>
      <c r="R7" s="612">
        <v>1.2</v>
      </c>
      <c r="S7" s="980">
        <v>0.4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692205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26614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40</v>
      </c>
      <c r="C5" s="616">
        <v>26</v>
      </c>
      <c r="D5" s="616">
        <v>14</v>
      </c>
      <c r="E5" s="599">
        <v>218</v>
      </c>
      <c r="F5" s="616">
        <v>83</v>
      </c>
      <c r="G5" s="945">
        <v>135</v>
      </c>
      <c r="H5" s="616">
        <v>202</v>
      </c>
      <c r="I5" s="616">
        <v>98</v>
      </c>
      <c r="J5" s="616">
        <v>104</v>
      </c>
      <c r="K5" s="217">
        <f>SUM(B5,E5,H5)</f>
        <v>460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28</v>
      </c>
      <c r="C6" s="612">
        <v>16</v>
      </c>
      <c r="D6" s="946">
        <v>12</v>
      </c>
      <c r="E6" s="601">
        <v>218</v>
      </c>
      <c r="F6" s="612">
        <v>81</v>
      </c>
      <c r="G6" s="946">
        <v>137</v>
      </c>
      <c r="H6" s="601">
        <v>180</v>
      </c>
      <c r="I6" s="612">
        <v>88</v>
      </c>
      <c r="J6" s="612">
        <v>92</v>
      </c>
      <c r="K6" s="218">
        <f>SUM(B6,E6,H6)</f>
        <v>426</v>
      </c>
      <c r="M6" s="105" t="s">
        <v>284</v>
      </c>
      <c r="N6" s="171">
        <f>IF(ISBLANK(J7),"",J7)</f>
        <v>100</v>
      </c>
      <c r="O6" s="80">
        <f>IF(ISBLANK(I7),"",I7)</f>
        <v>97</v>
      </c>
      <c r="P6" s="211"/>
    </row>
    <row r="7" spans="1:17" ht="24.75" x14ac:dyDescent="0.25">
      <c r="A7" s="218">
        <v>2023</v>
      </c>
      <c r="B7" s="601">
        <v>34</v>
      </c>
      <c r="C7" s="612">
        <v>15</v>
      </c>
      <c r="D7" s="946">
        <v>19</v>
      </c>
      <c r="E7" s="601">
        <v>208</v>
      </c>
      <c r="F7" s="612">
        <v>78</v>
      </c>
      <c r="G7" s="946">
        <v>130</v>
      </c>
      <c r="H7" s="601">
        <v>197</v>
      </c>
      <c r="I7" s="612">
        <v>97</v>
      </c>
      <c r="J7" s="612">
        <v>100</v>
      </c>
      <c r="K7" s="218">
        <f>SUM(B7,E7,H7)</f>
        <v>439</v>
      </c>
      <c r="M7" s="106" t="s">
        <v>285</v>
      </c>
      <c r="N7" s="220">
        <f>IF(ISBLANK(G7),"",G7)</f>
        <v>130</v>
      </c>
      <c r="O7" s="107">
        <f>IF(ISBLANK(F7),"",F7)</f>
        <v>78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19</v>
      </c>
      <c r="O8" s="83">
        <f>IF(ISBLANK(C7),"",C7)</f>
        <v>15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100</v>
      </c>
      <c r="O13" s="80">
        <f>IF(ISBLANK(I7),"",I7)</f>
        <v>97</v>
      </c>
      <c r="P13" s="211"/>
    </row>
    <row r="14" spans="1:17" ht="27.75" customHeight="1" x14ac:dyDescent="0.25">
      <c r="M14" s="106" t="s">
        <v>515</v>
      </c>
      <c r="N14" s="220">
        <f>IF(ISBLANK(G7),"",G7)</f>
        <v>130</v>
      </c>
      <c r="O14" s="107">
        <f>IF(ISBLANK(F7),"",F7)</f>
        <v>78</v>
      </c>
      <c r="P14" s="211"/>
    </row>
    <row r="15" spans="1:17" ht="26.25" customHeight="1" x14ac:dyDescent="0.25">
      <c r="M15" s="108" t="s">
        <v>516</v>
      </c>
      <c r="N15" s="170">
        <f>IF(ISBLANK(D7),"",D7)</f>
        <v>19</v>
      </c>
      <c r="O15" s="83">
        <f>IF(ISBLANK(C7),"",C7)</f>
        <v>15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14</v>
      </c>
      <c r="C21" s="616">
        <v>6</v>
      </c>
      <c r="D21" s="616">
        <v>8</v>
      </c>
      <c r="E21" s="599">
        <v>56</v>
      </c>
      <c r="F21" s="616">
        <v>18</v>
      </c>
      <c r="G21" s="945">
        <v>38</v>
      </c>
      <c r="H21" s="616">
        <v>52</v>
      </c>
      <c r="I21" s="616">
        <v>28</v>
      </c>
      <c r="J21" s="616">
        <v>24</v>
      </c>
      <c r="K21" s="217">
        <f>SUM(B21,E21,H21)</f>
        <v>122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15</v>
      </c>
      <c r="C22" s="1028">
        <v>7</v>
      </c>
      <c r="D22" s="980">
        <v>8</v>
      </c>
      <c r="E22" s="1034">
        <v>41</v>
      </c>
      <c r="F22" s="1028">
        <v>18</v>
      </c>
      <c r="G22" s="980">
        <v>23</v>
      </c>
      <c r="H22" s="1034">
        <v>38</v>
      </c>
      <c r="I22" s="1028">
        <v>18</v>
      </c>
      <c r="J22" s="1028">
        <v>20</v>
      </c>
      <c r="K22" s="218">
        <f>SUM(B22,E22,H22)</f>
        <v>94</v>
      </c>
      <c r="M22" s="105" t="s">
        <v>284</v>
      </c>
      <c r="N22" s="171">
        <f>IF(ISBLANK(J23),"",J23)</f>
        <v>31</v>
      </c>
      <c r="O22" s="80">
        <f>IF(ISBLANK(I23),"",I23)</f>
        <v>24</v>
      </c>
      <c r="P22" s="211"/>
    </row>
    <row r="23" spans="1:17" ht="24.75" x14ac:dyDescent="0.25">
      <c r="A23" s="218">
        <v>2022</v>
      </c>
      <c r="B23" s="1034">
        <v>15</v>
      </c>
      <c r="C23" s="1028">
        <v>9</v>
      </c>
      <c r="D23" s="980">
        <v>6</v>
      </c>
      <c r="E23" s="1034">
        <v>50</v>
      </c>
      <c r="F23" s="1028">
        <v>17</v>
      </c>
      <c r="G23" s="980">
        <v>33</v>
      </c>
      <c r="H23" s="1034">
        <v>55</v>
      </c>
      <c r="I23" s="1028">
        <v>24</v>
      </c>
      <c r="J23" s="1028">
        <v>31</v>
      </c>
      <c r="K23" s="218">
        <f>SUM(B23,E23,H23)</f>
        <v>120</v>
      </c>
      <c r="M23" s="106" t="s">
        <v>285</v>
      </c>
      <c r="N23" s="220">
        <f>IF(ISBLANK(G23),"",G23)</f>
        <v>33</v>
      </c>
      <c r="O23" s="107">
        <f>IF(ISBLANK(F23),"",F23)</f>
        <v>17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6</v>
      </c>
      <c r="O24" s="109">
        <f>IF(ISBLANK(C23),"",C23)</f>
        <v>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31</v>
      </c>
      <c r="O29" s="80">
        <f>IF(ISBLANK(I23),"",I23)</f>
        <v>24</v>
      </c>
      <c r="P29" s="211"/>
    </row>
    <row r="30" spans="1:17" ht="27.75" customHeight="1" x14ac:dyDescent="0.25">
      <c r="M30" s="106" t="s">
        <v>515</v>
      </c>
      <c r="N30" s="220">
        <f>IF(ISBLANK(G23),"",G23)</f>
        <v>33</v>
      </c>
      <c r="O30" s="107">
        <f>IF(ISBLANK(F23),"",F23)</f>
        <v>17</v>
      </c>
      <c r="P30" s="211"/>
    </row>
    <row r="31" spans="1:17" ht="27.75" customHeight="1" x14ac:dyDescent="0.25">
      <c r="M31" s="108" t="s">
        <v>516</v>
      </c>
      <c r="N31" s="221">
        <f>IF(ISBLANK(D23),"",D23)</f>
        <v>6</v>
      </c>
      <c r="O31" s="109">
        <f>IF(ISBLANK(C23),"",C23)</f>
        <v>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478908</v>
      </c>
      <c r="D5" s="253"/>
    </row>
    <row r="6" spans="1:4" ht="30" x14ac:dyDescent="0.25">
      <c r="A6" s="686" t="s">
        <v>474</v>
      </c>
      <c r="B6" s="617">
        <v>213297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1.4</v>
      </c>
      <c r="J5" s="611">
        <v>2</v>
      </c>
      <c r="K5" s="945">
        <v>0.8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0.7</v>
      </c>
      <c r="J6" s="458">
        <v>1.5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66</v>
      </c>
      <c r="C5" s="207">
        <v>60</v>
      </c>
      <c r="G5" s="113"/>
      <c r="H5" s="174" t="s">
        <v>586</v>
      </c>
      <c r="I5" s="207">
        <v>34</v>
      </c>
      <c r="J5" s="207">
        <v>23</v>
      </c>
    </row>
    <row r="6" spans="1:13" ht="15" customHeight="1" x14ac:dyDescent="0.25">
      <c r="A6" s="175" t="s">
        <v>587</v>
      </c>
      <c r="B6" s="208">
        <v>972</v>
      </c>
      <c r="C6" s="208">
        <v>568</v>
      </c>
      <c r="G6" s="113"/>
      <c r="H6" s="175" t="s">
        <v>587</v>
      </c>
      <c r="I6" s="208">
        <v>346</v>
      </c>
      <c r="J6" s="208">
        <v>341</v>
      </c>
    </row>
    <row r="7" spans="1:13" ht="15" customHeight="1" x14ac:dyDescent="0.25">
      <c r="A7" s="175" t="s">
        <v>588</v>
      </c>
      <c r="B7" s="208">
        <v>4031</v>
      </c>
      <c r="C7" s="208">
        <v>2886</v>
      </c>
      <c r="G7" s="113"/>
      <c r="H7" s="175" t="s">
        <v>588</v>
      </c>
      <c r="I7" s="208">
        <v>2030</v>
      </c>
      <c r="J7" s="208">
        <v>1186</v>
      </c>
    </row>
    <row r="8" spans="1:13" ht="15" customHeight="1" x14ac:dyDescent="0.25">
      <c r="A8" s="175" t="s">
        <v>589</v>
      </c>
      <c r="B8" s="208">
        <v>4731</v>
      </c>
      <c r="C8" s="208">
        <v>4993</v>
      </c>
      <c r="G8" s="113"/>
      <c r="H8" s="175" t="s">
        <v>589</v>
      </c>
      <c r="I8" s="208">
        <v>4391</v>
      </c>
      <c r="J8" s="208">
        <v>4321</v>
      </c>
    </row>
    <row r="9" spans="1:13" ht="15" customHeight="1" x14ac:dyDescent="0.25">
      <c r="A9" s="175" t="s">
        <v>590</v>
      </c>
      <c r="B9" s="208">
        <v>3417</v>
      </c>
      <c r="C9" s="208">
        <v>3856</v>
      </c>
      <c r="G9" s="113"/>
      <c r="H9" s="175" t="s">
        <v>590</v>
      </c>
      <c r="I9" s="208">
        <v>3694</v>
      </c>
      <c r="J9" s="208">
        <v>4263</v>
      </c>
    </row>
    <row r="10" spans="1:13" ht="15" customHeight="1" x14ac:dyDescent="0.25">
      <c r="A10" s="175" t="s">
        <v>591</v>
      </c>
      <c r="B10" s="208">
        <v>423</v>
      </c>
      <c r="C10" s="208">
        <v>373</v>
      </c>
      <c r="G10" s="113"/>
      <c r="H10" s="175" t="s">
        <v>591</v>
      </c>
      <c r="I10" s="208">
        <v>424</v>
      </c>
      <c r="J10" s="208">
        <v>349</v>
      </c>
    </row>
    <row r="11" spans="1:13" ht="15" customHeight="1" x14ac:dyDescent="0.25">
      <c r="A11" s="176" t="s">
        <v>592</v>
      </c>
      <c r="B11" s="209">
        <v>495</v>
      </c>
      <c r="C11" s="209">
        <v>413</v>
      </c>
      <c r="G11" s="113"/>
      <c r="H11" s="176" t="s">
        <v>592</v>
      </c>
      <c r="I11" s="209">
        <v>865</v>
      </c>
      <c r="J11" s="209">
        <v>648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66</v>
      </c>
      <c r="C17" s="178">
        <f>IF(ISBLANK(C5),"0",C5)</f>
        <v>60</v>
      </c>
      <c r="G17" s="113"/>
      <c r="H17" s="174" t="s">
        <v>586</v>
      </c>
      <c r="I17" s="177">
        <f>IF(ISBLANK(I5),"0",I5)</f>
        <v>34</v>
      </c>
      <c r="J17" s="178">
        <f>IF(ISBLANK(J5),"0",J5)</f>
        <v>23</v>
      </c>
    </row>
    <row r="18" spans="1:13" ht="15" customHeight="1" x14ac:dyDescent="0.25">
      <c r="A18" s="175" t="s">
        <v>587</v>
      </c>
      <c r="B18" s="179">
        <f t="shared" ref="B18:C18" si="0">IF(ISBLANK(B6),"0",B6)</f>
        <v>972</v>
      </c>
      <c r="C18" s="180">
        <f t="shared" si="0"/>
        <v>568</v>
      </c>
      <c r="G18" s="113"/>
      <c r="H18" s="175" t="s">
        <v>587</v>
      </c>
      <c r="I18" s="179">
        <f t="shared" ref="I18:J18" si="1">IF(ISBLANK(I6),"0",I6)</f>
        <v>346</v>
      </c>
      <c r="J18" s="180">
        <f t="shared" si="1"/>
        <v>341</v>
      </c>
    </row>
    <row r="19" spans="1:13" ht="15" customHeight="1" x14ac:dyDescent="0.25">
      <c r="A19" s="175" t="s">
        <v>588</v>
      </c>
      <c r="B19" s="179">
        <f t="shared" ref="B19:C19" si="2">IF(ISBLANK(B7),"0",B7)</f>
        <v>4031</v>
      </c>
      <c r="C19" s="180">
        <f t="shared" si="2"/>
        <v>2886</v>
      </c>
      <c r="G19" s="113"/>
      <c r="H19" s="175" t="s">
        <v>588</v>
      </c>
      <c r="I19" s="179">
        <f t="shared" ref="I19:J19" si="3">IF(ISBLANK(I7),"0",I7)</f>
        <v>2030</v>
      </c>
      <c r="J19" s="180">
        <f t="shared" si="3"/>
        <v>1186</v>
      </c>
    </row>
    <row r="20" spans="1:13" ht="15" customHeight="1" x14ac:dyDescent="0.25">
      <c r="A20" s="175" t="s">
        <v>589</v>
      </c>
      <c r="B20" s="179">
        <f t="shared" ref="B20:C20" si="4">IF(ISBLANK(B8),"0",B8)</f>
        <v>4731</v>
      </c>
      <c r="C20" s="180">
        <f t="shared" si="4"/>
        <v>4993</v>
      </c>
      <c r="G20" s="113"/>
      <c r="H20" s="175" t="s">
        <v>589</v>
      </c>
      <c r="I20" s="179">
        <f t="shared" ref="I20:J20" si="5">IF(ISBLANK(I8),"0",I8)</f>
        <v>4391</v>
      </c>
      <c r="J20" s="180">
        <f t="shared" si="5"/>
        <v>4321</v>
      </c>
    </row>
    <row r="21" spans="1:13" ht="15" customHeight="1" x14ac:dyDescent="0.25">
      <c r="A21" s="175" t="s">
        <v>590</v>
      </c>
      <c r="B21" s="179">
        <f t="shared" ref="B21:C21" si="6">IF(ISBLANK(B9),"0",B9)</f>
        <v>3417</v>
      </c>
      <c r="C21" s="180">
        <f t="shared" si="6"/>
        <v>3856</v>
      </c>
      <c r="G21" s="113"/>
      <c r="H21" s="175" t="s">
        <v>590</v>
      </c>
      <c r="I21" s="179">
        <f t="shared" ref="I21:J21" si="7">IF(ISBLANK(I9),"0",I9)</f>
        <v>3694</v>
      </c>
      <c r="J21" s="180">
        <f t="shared" si="7"/>
        <v>4263</v>
      </c>
    </row>
    <row r="22" spans="1:13" ht="15" customHeight="1" x14ac:dyDescent="0.25">
      <c r="A22" s="175" t="s">
        <v>591</v>
      </c>
      <c r="B22" s="179">
        <f t="shared" ref="B22:C22" si="8">IF(ISBLANK(B10),"0",B10)</f>
        <v>423</v>
      </c>
      <c r="C22" s="180">
        <f t="shared" si="8"/>
        <v>373</v>
      </c>
      <c r="G22" s="113"/>
      <c r="H22" s="175" t="s">
        <v>591</v>
      </c>
      <c r="I22" s="179">
        <f t="shared" ref="I22:J22" si="9">IF(ISBLANK(I10),"0",I10)</f>
        <v>424</v>
      </c>
      <c r="J22" s="180">
        <f t="shared" si="9"/>
        <v>349</v>
      </c>
    </row>
    <row r="23" spans="1:13" ht="15" customHeight="1" x14ac:dyDescent="0.25">
      <c r="A23" s="176" t="s">
        <v>592</v>
      </c>
      <c r="B23" s="181">
        <f t="shared" ref="B23:C23" si="10">IF(ISBLANK(B11),"0",B11)</f>
        <v>495</v>
      </c>
      <c r="C23" s="182">
        <f t="shared" si="10"/>
        <v>413</v>
      </c>
      <c r="G23" s="113"/>
      <c r="H23" s="176" t="s">
        <v>592</v>
      </c>
      <c r="I23" s="181">
        <f t="shared" ref="I23:J23" si="11">IF(ISBLANK(I11),"0",I11)</f>
        <v>865</v>
      </c>
      <c r="J23" s="182">
        <f t="shared" si="11"/>
        <v>648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0.46692607003891051</v>
      </c>
      <c r="C29" s="184">
        <f>C17/SUM(C17:C23)*100</f>
        <v>0.4563084645220169</v>
      </c>
      <c r="D29" s="253"/>
      <c r="E29" s="253"/>
      <c r="G29" s="113"/>
      <c r="H29" s="174" t="s">
        <v>593</v>
      </c>
      <c r="I29" s="184">
        <f>I17/SUM(I17:I23)*100</f>
        <v>0.28852681602172436</v>
      </c>
      <c r="J29" s="184">
        <f>J17/SUM(J17:J23)*100</f>
        <v>0.20663013206360614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6.8765475769366828</v>
      </c>
      <c r="C30" s="185">
        <f>C18/SUM(C17:C23)*100</f>
        <v>4.3197201308084265</v>
      </c>
      <c r="D30" s="253"/>
      <c r="E30" s="253"/>
      <c r="G30" s="113"/>
      <c r="H30" s="175" t="s">
        <v>594</v>
      </c>
      <c r="I30" s="185">
        <f>I18/SUM(I17:I23)*100</f>
        <v>2.9361846571622539</v>
      </c>
      <c r="J30" s="185">
        <f>J18/SUM(J17:J23)*100</f>
        <v>3.0635163058125956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28.517863459497701</v>
      </c>
      <c r="C31" s="185">
        <f>C19/SUM(C17:C23)*100</f>
        <v>21.948437143509011</v>
      </c>
      <c r="D31" s="253"/>
      <c r="E31" s="253"/>
      <c r="G31" s="113"/>
      <c r="H31" s="175" t="s">
        <v>595</v>
      </c>
      <c r="I31" s="185">
        <f>I19/SUM(I17:I23)*100</f>
        <v>17.226748133061779</v>
      </c>
      <c r="J31" s="185">
        <f>J19/SUM(J17:J23)*100</f>
        <v>10.654927679453778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33.470109656880084</v>
      </c>
      <c r="C32" s="185">
        <f>C20/SUM(C17:C23)*100</f>
        <v>37.972469389307172</v>
      </c>
      <c r="D32" s="253"/>
      <c r="E32" s="253"/>
      <c r="G32" s="113"/>
      <c r="H32" s="175" t="s">
        <v>596</v>
      </c>
      <c r="I32" s="185">
        <f>I20/SUM(I17:I23)*100</f>
        <v>37.262389680923285</v>
      </c>
      <c r="J32" s="185">
        <f>J20/SUM(J17:J23)*100</f>
        <v>38.819513071601833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24.174036080650865</v>
      </c>
      <c r="C33" s="185">
        <f>C21/SUM(C17:C23)*100</f>
        <v>29.32542398661495</v>
      </c>
      <c r="D33" s="253"/>
      <c r="E33" s="253"/>
      <c r="G33" s="113"/>
      <c r="H33" s="175" t="s">
        <v>597</v>
      </c>
      <c r="I33" s="185">
        <f>I21/SUM(I17:I23)*100</f>
        <v>31.347589952477939</v>
      </c>
      <c r="J33" s="185">
        <f>J21/SUM(J17:J23)*100</f>
        <v>38.298445782050131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2.9925716307039263</v>
      </c>
      <c r="C34" s="185">
        <f>C22/SUM(C17:C23)*100</f>
        <v>2.8367176211118719</v>
      </c>
      <c r="D34" s="253"/>
      <c r="E34" s="253"/>
      <c r="G34" s="113"/>
      <c r="H34" s="175" t="s">
        <v>598</v>
      </c>
      <c r="I34" s="185">
        <f>I22/SUM(I17:I23)*100</f>
        <v>3.5980991174473864</v>
      </c>
      <c r="J34" s="185">
        <f>J22/SUM(J17:J23)*100</f>
        <v>3.1353876560955887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3.5019455252918288</v>
      </c>
      <c r="C35" s="186">
        <f>C23/SUM(C17:C23)*100</f>
        <v>3.1409232641265494</v>
      </c>
      <c r="D35" s="253"/>
      <c r="E35" s="253"/>
      <c r="G35" s="113"/>
      <c r="H35" s="176" t="s">
        <v>599</v>
      </c>
      <c r="I35" s="186">
        <f>I23/SUM(I17:I23)*100</f>
        <v>7.3404616429056349</v>
      </c>
      <c r="J35" s="186">
        <f>J23/SUM(J17:J23)*100</f>
        <v>5.8215793729224687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0.46692607003891051</v>
      </c>
      <c r="C41" s="184">
        <f t="shared" si="12"/>
        <v>0.4563084645220169</v>
      </c>
      <c r="G41" s="113"/>
      <c r="H41" s="174" t="s">
        <v>601</v>
      </c>
      <c r="I41" s="184">
        <f t="shared" ref="I41:J41" si="13">I29</f>
        <v>0.28852681602172436</v>
      </c>
      <c r="J41" s="184">
        <f t="shared" si="13"/>
        <v>0.20663013206360614</v>
      </c>
    </row>
    <row r="42" spans="1:12" x14ac:dyDescent="0.25">
      <c r="A42" s="175" t="s">
        <v>602</v>
      </c>
      <c r="B42" s="185">
        <f t="shared" si="12"/>
        <v>6.8765475769366828</v>
      </c>
      <c r="C42" s="185">
        <f t="shared" si="12"/>
        <v>4.3197201308084265</v>
      </c>
      <c r="G42" s="113"/>
      <c r="H42" s="175" t="s">
        <v>602</v>
      </c>
      <c r="I42" s="185">
        <f t="shared" ref="I42:J42" si="14">I30</f>
        <v>2.9361846571622539</v>
      </c>
      <c r="J42" s="185">
        <f t="shared" si="14"/>
        <v>3.0635163058125956</v>
      </c>
    </row>
    <row r="43" spans="1:12" x14ac:dyDescent="0.25">
      <c r="A43" s="175" t="s">
        <v>603</v>
      </c>
      <c r="B43" s="185">
        <f t="shared" si="12"/>
        <v>28.517863459497701</v>
      </c>
      <c r="C43" s="185">
        <f t="shared" si="12"/>
        <v>21.948437143509011</v>
      </c>
      <c r="G43" s="113"/>
      <c r="H43" s="175" t="s">
        <v>603</v>
      </c>
      <c r="I43" s="185">
        <f t="shared" ref="I43:J43" si="15">I31</f>
        <v>17.226748133061779</v>
      </c>
      <c r="J43" s="185">
        <f t="shared" si="15"/>
        <v>10.654927679453778</v>
      </c>
    </row>
    <row r="44" spans="1:12" x14ac:dyDescent="0.25">
      <c r="A44" s="175" t="s">
        <v>604</v>
      </c>
      <c r="B44" s="185">
        <f t="shared" si="12"/>
        <v>33.470109656880084</v>
      </c>
      <c r="C44" s="185">
        <f t="shared" si="12"/>
        <v>37.972469389307172</v>
      </c>
      <c r="G44" s="113"/>
      <c r="H44" s="175" t="s">
        <v>604</v>
      </c>
      <c r="I44" s="185">
        <f t="shared" ref="I44:J44" si="16">I32</f>
        <v>37.262389680923285</v>
      </c>
      <c r="J44" s="185">
        <f t="shared" si="16"/>
        <v>38.819513071601833</v>
      </c>
    </row>
    <row r="45" spans="1:12" x14ac:dyDescent="0.25">
      <c r="A45" s="175" t="s">
        <v>605</v>
      </c>
      <c r="B45" s="185">
        <f t="shared" si="12"/>
        <v>24.174036080650865</v>
      </c>
      <c r="C45" s="185">
        <f t="shared" si="12"/>
        <v>29.32542398661495</v>
      </c>
      <c r="G45" s="113"/>
      <c r="H45" s="175" t="s">
        <v>605</v>
      </c>
      <c r="I45" s="185">
        <f t="shared" ref="I45:J45" si="17">I33</f>
        <v>31.347589952477939</v>
      </c>
      <c r="J45" s="185">
        <f t="shared" si="17"/>
        <v>38.298445782050131</v>
      </c>
    </row>
    <row r="46" spans="1:12" x14ac:dyDescent="0.25">
      <c r="A46" s="175" t="s">
        <v>606</v>
      </c>
      <c r="B46" s="185">
        <f t="shared" si="12"/>
        <v>2.9925716307039263</v>
      </c>
      <c r="C46" s="185">
        <f t="shared" si="12"/>
        <v>2.8367176211118719</v>
      </c>
      <c r="G46" s="113"/>
      <c r="H46" s="175" t="s">
        <v>606</v>
      </c>
      <c r="I46" s="185">
        <f t="shared" ref="I46:J46" si="18">I34</f>
        <v>3.5980991174473864</v>
      </c>
      <c r="J46" s="185">
        <f t="shared" si="18"/>
        <v>3.1353876560955887</v>
      </c>
    </row>
    <row r="47" spans="1:12" x14ac:dyDescent="0.25">
      <c r="A47" s="176" t="s">
        <v>607</v>
      </c>
      <c r="B47" s="186">
        <f t="shared" si="12"/>
        <v>3.5019455252918288</v>
      </c>
      <c r="C47" s="186">
        <f t="shared" si="12"/>
        <v>3.1409232641265494</v>
      </c>
      <c r="G47" s="113"/>
      <c r="H47" s="176" t="s">
        <v>607</v>
      </c>
      <c r="I47" s="186">
        <f t="shared" ref="I47:J47" si="19">I35</f>
        <v>7.3404616429056349</v>
      </c>
      <c r="J47" s="186">
        <f t="shared" si="19"/>
        <v>5.8215793729224687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9841</v>
      </c>
      <c r="C5" s="207">
        <v>8234</v>
      </c>
      <c r="D5" s="253"/>
      <c r="E5" s="253"/>
      <c r="F5" s="1003"/>
      <c r="H5" s="174" t="s">
        <v>624</v>
      </c>
      <c r="I5" s="207">
        <v>4314</v>
      </c>
      <c r="J5" s="207">
        <v>3610</v>
      </c>
    </row>
    <row r="6" spans="1:10" ht="15" customHeight="1" x14ac:dyDescent="0.25">
      <c r="A6" s="175" t="s">
        <v>625</v>
      </c>
      <c r="B6" s="208">
        <v>2201</v>
      </c>
      <c r="C6" s="208">
        <v>2503</v>
      </c>
      <c r="D6" s="253"/>
      <c r="E6" s="253"/>
      <c r="F6" s="1003"/>
      <c r="H6" s="175" t="s">
        <v>625</v>
      </c>
      <c r="I6" s="208">
        <v>4543</v>
      </c>
      <c r="J6" s="208">
        <v>4871</v>
      </c>
    </row>
    <row r="7" spans="1:10" ht="15" customHeight="1" x14ac:dyDescent="0.25">
      <c r="A7" s="176" t="s">
        <v>626</v>
      </c>
      <c r="B7" s="209">
        <v>2093</v>
      </c>
      <c r="C7" s="209">
        <v>2412</v>
      </c>
      <c r="D7" s="253"/>
      <c r="E7" s="253"/>
      <c r="F7" s="1003"/>
      <c r="H7" s="175" t="s">
        <v>626</v>
      </c>
      <c r="I7" s="208">
        <v>2891</v>
      </c>
      <c r="J7" s="208">
        <v>2624</v>
      </c>
    </row>
    <row r="8" spans="1:10" x14ac:dyDescent="0.25">
      <c r="D8" s="253"/>
      <c r="E8" s="253"/>
      <c r="F8" s="1003"/>
      <c r="H8" s="176" t="s">
        <v>2351</v>
      </c>
      <c r="I8" s="209">
        <v>36</v>
      </c>
      <c r="J8" s="209">
        <v>26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9841</v>
      </c>
      <c r="C13" s="178">
        <f>IF(ISBLANK(C5),"0",C5)</f>
        <v>8234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2201</v>
      </c>
      <c r="C14" s="180">
        <f t="shared" si="0"/>
        <v>2503</v>
      </c>
      <c r="D14" s="253"/>
      <c r="E14" s="253"/>
      <c r="F14" s="1003"/>
      <c r="H14" s="174" t="s">
        <v>624</v>
      </c>
      <c r="I14" s="177">
        <f>IF(ISBLANK(I5),"0",I5)</f>
        <v>4314</v>
      </c>
      <c r="J14" s="178">
        <f>IF(ISBLANK(J5),"0",J5)</f>
        <v>3610</v>
      </c>
    </row>
    <row r="15" spans="1:10" ht="15" customHeight="1" x14ac:dyDescent="0.25">
      <c r="A15" s="176" t="s">
        <v>626</v>
      </c>
      <c r="B15" s="181">
        <f t="shared" si="0"/>
        <v>2093</v>
      </c>
      <c r="C15" s="182">
        <f t="shared" si="0"/>
        <v>2412</v>
      </c>
      <c r="D15" s="253"/>
      <c r="E15" s="253"/>
      <c r="F15" s="1003"/>
      <c r="H15" s="175" t="s">
        <v>625</v>
      </c>
      <c r="I15" s="179">
        <f t="shared" ref="I15:J15" si="1">IF(ISBLANK(I6),"0",I6)</f>
        <v>4543</v>
      </c>
      <c r="J15" s="180">
        <f t="shared" si="1"/>
        <v>4871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2891</v>
      </c>
      <c r="J16" s="180">
        <f t="shared" si="2"/>
        <v>2624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36</v>
      </c>
      <c r="J17" s="182">
        <f t="shared" si="3"/>
        <v>26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69.621506897771496</v>
      </c>
      <c r="C21" s="184">
        <f>C13/SUM(C13:C15)*100</f>
        <v>62.620731614571447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15.57127697205518</v>
      </c>
      <c r="C22" s="185">
        <f>C14/SUM(C13:C15)*100</f>
        <v>19.035668111643471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14.807216130173328</v>
      </c>
      <c r="C23" s="186">
        <f>C15/SUM(C13:C15)*100</f>
        <v>18.343600273785079</v>
      </c>
      <c r="D23" s="253"/>
      <c r="E23" s="253"/>
      <c r="F23" s="1003"/>
      <c r="H23" s="174" t="s">
        <v>629</v>
      </c>
      <c r="I23" s="184">
        <f>I14/SUM(I14:I17)*100</f>
        <v>36.608961303462323</v>
      </c>
      <c r="J23" s="184">
        <f>J14/SUM(J14:J17)*100</f>
        <v>32.431946815200789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38.552274270196882</v>
      </c>
      <c r="J24" s="185">
        <f>J15/SUM(J14:J17)*100</f>
        <v>43.760668403557631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24.533265444670739</v>
      </c>
      <c r="J25" s="185">
        <f>J16/SUM(J14:J17)*100</f>
        <v>23.573802892821849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0.30549898167006106</v>
      </c>
      <c r="J26" s="186">
        <f>J17/SUM(J14:J17)*100</f>
        <v>0.23358188841972868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69.621506897771496</v>
      </c>
      <c r="C29" s="189">
        <f t="shared" si="4"/>
        <v>62.620731614571447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15.57127697205518</v>
      </c>
      <c r="C30" s="192">
        <f t="shared" si="4"/>
        <v>19.035668111643471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14.807216130173328</v>
      </c>
      <c r="C31" s="195">
        <f t="shared" si="4"/>
        <v>18.343600273785079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36.608961303462323</v>
      </c>
      <c r="J32" s="189">
        <f>J23</f>
        <v>32.431946815200789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38.552274270196882</v>
      </c>
      <c r="J33" s="192">
        <f t="shared" si="5"/>
        <v>43.760668403557631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24.533265444670739</v>
      </c>
      <c r="J34" s="192">
        <f t="shared" si="6"/>
        <v>23.573802892821849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0.30549898167006106</v>
      </c>
      <c r="J35" s="195">
        <f t="shared" si="7"/>
        <v>0.23358188841972868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655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26009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6.9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22.1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-15.2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233.5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14</v>
      </c>
      <c r="C5" s="655">
        <v>17</v>
      </c>
      <c r="E5" s="28"/>
      <c r="J5" s="654" t="s">
        <v>542</v>
      </c>
      <c r="K5" s="669">
        <f>IF(ISBLANK(B5),"",B5)</f>
        <v>14</v>
      </c>
      <c r="L5" s="618">
        <f>IF(ISBLANK(C5),"",C5)</f>
        <v>17</v>
      </c>
      <c r="N5" s="28"/>
    </row>
    <row r="6" spans="1:15" x14ac:dyDescent="0.25">
      <c r="A6" s="656" t="s">
        <v>543</v>
      </c>
      <c r="B6" s="657">
        <v>24</v>
      </c>
      <c r="C6" s="657">
        <v>30</v>
      </c>
      <c r="E6" s="44"/>
      <c r="J6" s="656" t="s">
        <v>543</v>
      </c>
      <c r="K6" s="670">
        <f t="shared" ref="K6:K10" si="0">IF(ISBLANK(B6),"",B6)</f>
        <v>24</v>
      </c>
      <c r="L6" s="619">
        <f t="shared" ref="L6:L10" si="1">IF(ISBLANK(C6),"",C6)</f>
        <v>30</v>
      </c>
      <c r="N6" s="44"/>
    </row>
    <row r="7" spans="1:15" x14ac:dyDescent="0.25">
      <c r="A7" s="656" t="s">
        <v>641</v>
      </c>
      <c r="B7" s="657">
        <v>95</v>
      </c>
      <c r="C7" s="657">
        <v>152</v>
      </c>
      <c r="E7" s="44"/>
      <c r="J7" s="656" t="s">
        <v>641</v>
      </c>
      <c r="K7" s="670">
        <f t="shared" si="0"/>
        <v>95</v>
      </c>
      <c r="L7" s="619">
        <f t="shared" si="1"/>
        <v>152</v>
      </c>
      <c r="N7" s="44"/>
    </row>
    <row r="8" spans="1:15" x14ac:dyDescent="0.25">
      <c r="A8" s="650" t="s">
        <v>642</v>
      </c>
      <c r="B8" s="651">
        <v>101</v>
      </c>
      <c r="C8" s="651">
        <v>164</v>
      </c>
      <c r="E8" s="21"/>
      <c r="J8" s="650" t="s">
        <v>642</v>
      </c>
      <c r="K8" s="670">
        <f t="shared" si="0"/>
        <v>101</v>
      </c>
      <c r="L8" s="619">
        <f t="shared" si="1"/>
        <v>164</v>
      </c>
      <c r="N8" s="21"/>
    </row>
    <row r="9" spans="1:15" x14ac:dyDescent="0.25">
      <c r="A9" s="650" t="s">
        <v>643</v>
      </c>
      <c r="B9" s="651">
        <v>92</v>
      </c>
      <c r="C9" s="651">
        <v>110</v>
      </c>
      <c r="E9" s="21"/>
      <c r="J9" s="650" t="s">
        <v>643</v>
      </c>
      <c r="K9" s="670">
        <f t="shared" si="0"/>
        <v>92</v>
      </c>
      <c r="L9" s="619">
        <f t="shared" si="1"/>
        <v>110</v>
      </c>
      <c r="N9" s="21"/>
    </row>
    <row r="10" spans="1:15" x14ac:dyDescent="0.25">
      <c r="A10" s="652" t="s">
        <v>365</v>
      </c>
      <c r="B10" s="653">
        <v>595</v>
      </c>
      <c r="C10" s="653">
        <v>77</v>
      </c>
      <c r="J10" s="652" t="s">
        <v>365</v>
      </c>
      <c r="K10" s="671">
        <f t="shared" si="0"/>
        <v>595</v>
      </c>
      <c r="L10" s="620">
        <f t="shared" si="1"/>
        <v>77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6.22</v>
      </c>
      <c r="C15" s="197"/>
      <c r="D15" s="253"/>
      <c r="E15" s="211"/>
      <c r="F15" s="253"/>
      <c r="G15" s="253"/>
      <c r="J15" s="673" t="s">
        <v>488</v>
      </c>
      <c r="K15" s="674">
        <f>B15</f>
        <v>6.22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3.94</v>
      </c>
      <c r="C16" s="197"/>
      <c r="D16" s="253"/>
      <c r="E16" s="254"/>
      <c r="F16" s="253"/>
      <c r="G16" s="253"/>
      <c r="J16" s="675" t="s">
        <v>489</v>
      </c>
      <c r="K16" s="676">
        <f>B16</f>
        <v>3.94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1.29</v>
      </c>
      <c r="C18" s="197"/>
      <c r="D18" s="255"/>
      <c r="E18" s="256"/>
      <c r="F18" s="253"/>
      <c r="G18" s="253"/>
      <c r="J18" s="678" t="s">
        <v>501</v>
      </c>
      <c r="K18" s="674">
        <f>B18</f>
        <v>1.29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6.29</v>
      </c>
      <c r="C19" s="198"/>
      <c r="D19" s="255"/>
      <c r="E19" s="256"/>
      <c r="F19" s="253"/>
      <c r="G19" s="253"/>
      <c r="J19" s="672" t="s">
        <v>502</v>
      </c>
      <c r="K19" s="676">
        <f>B19</f>
        <v>6.29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5.12</v>
      </c>
      <c r="C21" s="253"/>
      <c r="D21" s="253"/>
      <c r="E21" s="253"/>
      <c r="F21" s="253"/>
      <c r="G21" s="253"/>
      <c r="J21" s="661" t="s">
        <v>498</v>
      </c>
      <c r="K21" s="679">
        <f>B21</f>
        <v>5.12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4</v>
      </c>
      <c r="C33" s="657">
        <v>6</v>
      </c>
      <c r="E33" s="44"/>
      <c r="J33" s="656" t="s">
        <v>543</v>
      </c>
      <c r="K33" s="670">
        <f t="shared" ref="K33:K37" si="2">IF(ISBLANK(B33),"",B33)</f>
        <v>4</v>
      </c>
      <c r="L33" s="619">
        <f t="shared" ref="L33:L37" si="3">IF(ISBLANK(C33),"",C33)</f>
        <v>6</v>
      </c>
      <c r="N33" s="44"/>
    </row>
    <row r="34" spans="1:15" x14ac:dyDescent="0.25">
      <c r="A34" s="656" t="s">
        <v>641</v>
      </c>
      <c r="B34" s="657">
        <v>51</v>
      </c>
      <c r="C34" s="657">
        <v>77</v>
      </c>
      <c r="E34" s="44"/>
      <c r="J34" s="656" t="s">
        <v>641</v>
      </c>
      <c r="K34" s="670">
        <f t="shared" si="2"/>
        <v>51</v>
      </c>
      <c r="L34" s="619">
        <f t="shared" si="3"/>
        <v>77</v>
      </c>
      <c r="N34" s="44"/>
    </row>
    <row r="35" spans="1:15" x14ac:dyDescent="0.25">
      <c r="A35" s="650" t="s">
        <v>642</v>
      </c>
      <c r="B35" s="651">
        <v>83</v>
      </c>
      <c r="C35" s="651">
        <v>125</v>
      </c>
      <c r="E35" s="21"/>
      <c r="J35" s="650" t="s">
        <v>642</v>
      </c>
      <c r="K35" s="670">
        <f t="shared" si="2"/>
        <v>83</v>
      </c>
      <c r="L35" s="619">
        <f t="shared" si="3"/>
        <v>125</v>
      </c>
      <c r="N35" s="21"/>
    </row>
    <row r="36" spans="1:15" x14ac:dyDescent="0.25">
      <c r="A36" s="650" t="s">
        <v>643</v>
      </c>
      <c r="B36" s="651">
        <v>69</v>
      </c>
      <c r="C36" s="651">
        <v>80</v>
      </c>
      <c r="E36" s="21"/>
      <c r="J36" s="650" t="s">
        <v>643</v>
      </c>
      <c r="K36" s="670">
        <f t="shared" si="2"/>
        <v>69</v>
      </c>
      <c r="L36" s="619">
        <f t="shared" si="3"/>
        <v>80</v>
      </c>
      <c r="N36" s="21"/>
    </row>
    <row r="37" spans="1:15" x14ac:dyDescent="0.25">
      <c r="A37" s="652" t="s">
        <v>365</v>
      </c>
      <c r="B37" s="653">
        <v>105</v>
      </c>
      <c r="C37" s="653">
        <v>45</v>
      </c>
      <c r="J37" s="652" t="s">
        <v>365</v>
      </c>
      <c r="K37" s="671">
        <f t="shared" si="2"/>
        <v>105</v>
      </c>
      <c r="L37" s="620">
        <f t="shared" si="3"/>
        <v>45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2.5299999999999998</v>
      </c>
      <c r="C42" s="197"/>
      <c r="D42" s="253"/>
      <c r="E42" s="211"/>
      <c r="F42" s="253"/>
      <c r="G42" s="253"/>
      <c r="J42" s="673" t="s">
        <v>488</v>
      </c>
      <c r="K42" s="674">
        <f>B42</f>
        <v>2.5299999999999998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2.85</v>
      </c>
      <c r="C43" s="197"/>
      <c r="D43" s="253"/>
      <c r="E43" s="254"/>
      <c r="F43" s="253"/>
      <c r="G43" s="253"/>
      <c r="J43" s="675" t="s">
        <v>489</v>
      </c>
      <c r="K43" s="676">
        <f>B43</f>
        <v>2.85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0.49</v>
      </c>
      <c r="C45" s="197"/>
      <c r="D45" s="255"/>
      <c r="E45" s="256"/>
      <c r="F45" s="253"/>
      <c r="G45" s="253"/>
      <c r="J45" s="678" t="s">
        <v>501</v>
      </c>
      <c r="K45" s="674">
        <f>B45</f>
        <v>0.49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3.47</v>
      </c>
      <c r="C46" s="198"/>
      <c r="D46" s="255"/>
      <c r="E46" s="256"/>
      <c r="F46" s="253"/>
      <c r="G46" s="253"/>
      <c r="J46" s="672" t="s">
        <v>502</v>
      </c>
      <c r="K46" s="676">
        <f>B46</f>
        <v>3.47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2.69</v>
      </c>
      <c r="C48" s="253"/>
      <c r="D48" s="253"/>
      <c r="E48" s="253"/>
      <c r="F48" s="253"/>
      <c r="G48" s="253"/>
      <c r="J48" s="661" t="s">
        <v>498</v>
      </c>
      <c r="K48" s="679">
        <f>B48</f>
        <v>2.69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2280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2400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350</v>
      </c>
      <c r="F4" s="643">
        <v>1</v>
      </c>
      <c r="G4" s="643">
        <v>17</v>
      </c>
      <c r="H4" s="643">
        <v>2400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1220</v>
      </c>
      <c r="F5" s="602">
        <v>1</v>
      </c>
      <c r="G5" s="602">
        <v>17</v>
      </c>
      <c r="H5" s="602">
        <v>2400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2280</v>
      </c>
      <c r="F6" s="617">
        <v>1</v>
      </c>
      <c r="G6" s="617">
        <v>17</v>
      </c>
      <c r="H6" s="617">
        <v>2400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77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0.34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62.4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1.1399999999999999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23.1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99.4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89.9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911882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35060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</v>
      </c>
      <c r="C4" s="600">
        <v>17.600000000000001</v>
      </c>
      <c r="D4" s="600">
        <v>88.2</v>
      </c>
      <c r="E4" s="600">
        <v>0.01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</v>
      </c>
      <c r="C5" s="602">
        <v>19</v>
      </c>
      <c r="D5" s="751">
        <v>93</v>
      </c>
      <c r="E5" s="751">
        <v>1.35</v>
      </c>
      <c r="G5" s="647" t="s">
        <v>446</v>
      </c>
      <c r="H5" s="648">
        <f>IF(ISBLANK(B4),"",B4)</f>
        <v>3</v>
      </c>
      <c r="I5" s="648">
        <f>IF(ISBLANK(B5),"",B5)</f>
        <v>3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5.6</v>
      </c>
      <c r="D6" s="959">
        <v>62.4</v>
      </c>
      <c r="E6" s="959">
        <v>1.1399999999999999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17.600000000000001</v>
      </c>
      <c r="I9" s="648">
        <f>IF(ISBLANK(C5),"",C5)</f>
        <v>19</v>
      </c>
      <c r="J9" s="649">
        <f>IF(ISBLANK(C6),"",C6)</f>
        <v>5.6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76</v>
      </c>
      <c r="C4" s="643">
        <v>2.8</v>
      </c>
      <c r="D4" s="643">
        <v>1.1000000000000001</v>
      </c>
      <c r="E4" s="643">
        <v>0.24</v>
      </c>
      <c r="F4" s="643">
        <v>0.5</v>
      </c>
      <c r="G4" s="643">
        <v>1.5</v>
      </c>
      <c r="H4" s="1066"/>
      <c r="I4" s="253"/>
      <c r="J4" s="253"/>
      <c r="K4" s="253"/>
    </row>
    <row r="5" spans="1:11" x14ac:dyDescent="0.25">
      <c r="A5" s="480">
        <v>2021</v>
      </c>
      <c r="B5" s="602">
        <v>76</v>
      </c>
      <c r="C5" s="602">
        <v>2.8</v>
      </c>
      <c r="D5" s="602">
        <v>1.2</v>
      </c>
      <c r="E5" s="602">
        <v>0.25</v>
      </c>
      <c r="F5" s="602">
        <v>0.4</v>
      </c>
      <c r="G5" s="602">
        <v>1.5</v>
      </c>
      <c r="H5" s="1066"/>
      <c r="I5" s="253"/>
      <c r="J5" s="253"/>
      <c r="K5" s="253"/>
    </row>
    <row r="6" spans="1:11" x14ac:dyDescent="0.25">
      <c r="A6" s="360">
        <v>2022</v>
      </c>
      <c r="B6" s="602">
        <v>77</v>
      </c>
      <c r="C6" s="602">
        <v>3</v>
      </c>
      <c r="D6" s="602">
        <v>1</v>
      </c>
      <c r="E6" s="602">
        <v>0.34</v>
      </c>
      <c r="F6" s="602">
        <v>0.5</v>
      </c>
      <c r="G6" s="602">
        <v>1.5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93.7</v>
      </c>
      <c r="C5" s="602">
        <v>94.2</v>
      </c>
      <c r="D5" s="602">
        <v>4</v>
      </c>
      <c r="E5" s="602">
        <v>14.7</v>
      </c>
      <c r="F5" s="253"/>
      <c r="G5" s="253"/>
      <c r="H5" s="253"/>
    </row>
    <row r="6" spans="1:8" x14ac:dyDescent="0.25">
      <c r="A6" s="360">
        <v>2021</v>
      </c>
      <c r="B6" s="602">
        <v>88.9</v>
      </c>
      <c r="C6" s="602">
        <v>93.7</v>
      </c>
      <c r="D6" s="602">
        <v>2</v>
      </c>
      <c r="E6" s="602">
        <v>7.5</v>
      </c>
      <c r="F6" s="253"/>
      <c r="G6" s="253"/>
      <c r="H6" s="253"/>
    </row>
    <row r="7" spans="1:8" x14ac:dyDescent="0.25">
      <c r="A7" s="481">
        <v>2022</v>
      </c>
      <c r="B7" s="1067">
        <v>99.4</v>
      </c>
      <c r="C7" s="1067">
        <v>89.9</v>
      </c>
      <c r="D7" s="1067">
        <v>6</v>
      </c>
      <c r="E7" s="1067">
        <v>23.1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14.7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7.5</v>
      </c>
    </row>
    <row r="17" spans="1:2" x14ac:dyDescent="0.25">
      <c r="A17" s="633">
        <f t="shared" si="0"/>
        <v>2022</v>
      </c>
      <c r="B17" s="627">
        <f t="shared" si="1"/>
        <v>23.1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1410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5.4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176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3224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525614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20209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1882</v>
      </c>
      <c r="C5" s="1034">
        <v>905</v>
      </c>
      <c r="D5" s="600">
        <v>977</v>
      </c>
      <c r="G5" s="871" t="s">
        <v>126</v>
      </c>
      <c r="H5" s="637">
        <f>IF(ISBLANK(D7),"",D7)</f>
        <v>729</v>
      </c>
    </row>
    <row r="6" spans="1:17" x14ac:dyDescent="0.25">
      <c r="A6" s="641">
        <v>2021</v>
      </c>
      <c r="B6" s="1034">
        <v>1163</v>
      </c>
      <c r="C6" s="1034">
        <v>652</v>
      </c>
      <c r="D6" s="602">
        <v>511</v>
      </c>
      <c r="G6" s="635" t="s">
        <v>127</v>
      </c>
      <c r="H6" s="623">
        <f>IF(ISBLANK(C7),"",C7)</f>
        <v>681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1410</v>
      </c>
      <c r="C7" s="1034">
        <v>681</v>
      </c>
      <c r="D7" s="617">
        <v>729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729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681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6.3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6.3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1304</v>
      </c>
      <c r="C6" s="55">
        <v>693</v>
      </c>
      <c r="D6" s="55">
        <v>611</v>
      </c>
      <c r="E6" s="70">
        <v>1800</v>
      </c>
      <c r="F6" s="55">
        <v>924</v>
      </c>
      <c r="G6" s="110">
        <v>876</v>
      </c>
      <c r="H6" s="55">
        <v>1057</v>
      </c>
      <c r="I6" s="55">
        <v>564</v>
      </c>
      <c r="J6" s="55">
        <v>493</v>
      </c>
      <c r="K6" s="70">
        <v>3894</v>
      </c>
      <c r="L6" s="55">
        <v>2032</v>
      </c>
      <c r="M6" s="110">
        <v>1862</v>
      </c>
      <c r="N6" s="70">
        <v>4522</v>
      </c>
      <c r="O6" s="55">
        <v>2396</v>
      </c>
      <c r="P6" s="110">
        <v>2126</v>
      </c>
      <c r="Q6" s="70">
        <v>17021</v>
      </c>
      <c r="R6" s="55">
        <v>8675</v>
      </c>
      <c r="S6" s="110">
        <v>8346</v>
      </c>
      <c r="T6" s="70">
        <v>27292</v>
      </c>
      <c r="U6" s="55">
        <v>13426</v>
      </c>
      <c r="V6" s="160">
        <v>13866</v>
      </c>
    </row>
    <row r="7" spans="1:22" x14ac:dyDescent="0.25">
      <c r="A7" s="286">
        <v>2021</v>
      </c>
      <c r="B7" s="167">
        <v>1275</v>
      </c>
      <c r="C7" s="94">
        <v>666</v>
      </c>
      <c r="D7" s="94">
        <v>609</v>
      </c>
      <c r="E7" s="167">
        <v>1747</v>
      </c>
      <c r="F7" s="94">
        <v>900</v>
      </c>
      <c r="G7" s="169">
        <v>847</v>
      </c>
      <c r="H7" s="94">
        <v>1036</v>
      </c>
      <c r="I7" s="94">
        <v>542</v>
      </c>
      <c r="J7" s="94">
        <v>494</v>
      </c>
      <c r="K7" s="167">
        <v>3799</v>
      </c>
      <c r="L7" s="94">
        <v>1968</v>
      </c>
      <c r="M7" s="169">
        <v>1831</v>
      </c>
      <c r="N7" s="167">
        <v>4416</v>
      </c>
      <c r="O7" s="94">
        <v>2351</v>
      </c>
      <c r="P7" s="169">
        <v>2065</v>
      </c>
      <c r="Q7" s="167">
        <v>16776</v>
      </c>
      <c r="R7" s="94">
        <v>8556</v>
      </c>
      <c r="S7" s="169">
        <v>8220</v>
      </c>
      <c r="T7" s="212">
        <v>26717</v>
      </c>
      <c r="U7" s="58">
        <v>13137</v>
      </c>
      <c r="V7" s="160">
        <v>13580</v>
      </c>
    </row>
    <row r="8" spans="1:22" x14ac:dyDescent="0.25">
      <c r="A8" s="219">
        <v>2022</v>
      </c>
      <c r="B8" s="72">
        <v>1294</v>
      </c>
      <c r="C8" s="61">
        <v>650</v>
      </c>
      <c r="D8" s="61">
        <v>644</v>
      </c>
      <c r="E8" s="72">
        <v>1696</v>
      </c>
      <c r="F8" s="61">
        <v>872</v>
      </c>
      <c r="G8" s="111">
        <v>824</v>
      </c>
      <c r="H8" s="61">
        <v>928</v>
      </c>
      <c r="I8" s="61">
        <v>473</v>
      </c>
      <c r="J8" s="61">
        <v>455</v>
      </c>
      <c r="K8" s="72">
        <v>3681</v>
      </c>
      <c r="L8" s="61">
        <v>1867</v>
      </c>
      <c r="M8" s="111">
        <v>1814</v>
      </c>
      <c r="N8" s="72">
        <v>3663</v>
      </c>
      <c r="O8" s="61">
        <v>1946</v>
      </c>
      <c r="P8" s="111">
        <v>1717</v>
      </c>
      <c r="Q8" s="72">
        <v>15329</v>
      </c>
      <c r="R8" s="61">
        <v>7815</v>
      </c>
      <c r="S8" s="111">
        <v>7514</v>
      </c>
      <c r="T8" s="72">
        <v>26009</v>
      </c>
      <c r="U8" s="61">
        <v>12721</v>
      </c>
      <c r="V8" s="111">
        <v>13288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1294</v>
      </c>
      <c r="C15" s="172">
        <f>E8</f>
        <v>1696</v>
      </c>
      <c r="D15" s="172">
        <f>H8</f>
        <v>928</v>
      </c>
      <c r="E15" s="172">
        <f>K8</f>
        <v>3681</v>
      </c>
      <c r="F15" s="172">
        <f>N8</f>
        <v>3663</v>
      </c>
      <c r="G15" s="172">
        <f>Q8</f>
        <v>15329</v>
      </c>
      <c r="H15" s="334">
        <f>T8</f>
        <v>26009</v>
      </c>
      <c r="M15" s="172">
        <f>K8</f>
        <v>3681</v>
      </c>
      <c r="N15" s="172">
        <f>H15-E15-O15</f>
        <v>14638</v>
      </c>
      <c r="O15" s="172">
        <f>H15-(B15+C15+G15)</f>
        <v>7690</v>
      </c>
      <c r="P15" s="29"/>
      <c r="Q15" s="100">
        <f>M15/H15*100</f>
        <v>14.152793263870198</v>
      </c>
      <c r="R15" s="100">
        <f>N15/H15*100</f>
        <v>56.280518282133109</v>
      </c>
      <c r="S15" s="100">
        <f>O15/H15*100</f>
        <v>29.566688453996694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14.152793263870198</v>
      </c>
      <c r="R18" s="100">
        <f>N15/H15*100</f>
        <v>56.280518282133109</v>
      </c>
      <c r="S18" s="100">
        <f>O15/H15*100</f>
        <v>29.566688453996694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11.8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5.5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23</v>
      </c>
      <c r="C4" s="600">
        <v>2</v>
      </c>
      <c r="D4" s="600">
        <v>1</v>
      </c>
      <c r="E4" s="599">
        <v>0</v>
      </c>
      <c r="F4" s="600">
        <v>6.4</v>
      </c>
      <c r="G4" s="600">
        <v>0.3</v>
      </c>
    </row>
    <row r="5" spans="1:10" x14ac:dyDescent="0.25">
      <c r="A5" s="286">
        <v>2022</v>
      </c>
      <c r="B5" s="751">
        <v>23</v>
      </c>
      <c r="C5" s="751">
        <v>2</v>
      </c>
      <c r="D5" s="751">
        <v>0</v>
      </c>
      <c r="E5" s="753">
        <v>0</v>
      </c>
      <c r="F5" s="751">
        <v>6.3</v>
      </c>
      <c r="G5" s="751">
        <v>0</v>
      </c>
    </row>
    <row r="6" spans="1:10" x14ac:dyDescent="0.25">
      <c r="A6" s="218">
        <v>2023</v>
      </c>
      <c r="B6" s="752">
        <v>27</v>
      </c>
      <c r="C6" s="752">
        <v>2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23</v>
      </c>
      <c r="C11" s="80">
        <f>IF(ISBLANK(D4),"",D4)</f>
        <v>1</v>
      </c>
      <c r="E11" s="103">
        <f>A4</f>
        <v>2021</v>
      </c>
      <c r="F11" s="80">
        <f>IF(ISBLANK(B4),"",B4)</f>
        <v>23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23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23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27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27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0</v>
      </c>
      <c r="E18" s="603">
        <f>A4</f>
        <v>2021</v>
      </c>
      <c r="F18" s="100">
        <f>IF(ISBLANK(C4),"",C4)</f>
        <v>2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</v>
      </c>
      <c r="C20" s="83">
        <f>IF(ISBLANK(E6),"",E6)</f>
        <v>0</v>
      </c>
      <c r="E20" s="155">
        <f t="shared" si="5"/>
        <v>2023</v>
      </c>
      <c r="F20" s="83">
        <f>IF(ISBLANK(C6),"",C6)</f>
        <v>2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476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75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2.2000000000000002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128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86</v>
      </c>
    </row>
    <row r="17" spans="2:3" x14ac:dyDescent="0.25">
      <c r="B17" s="253">
        <v>2022</v>
      </c>
      <c r="C17" s="1100">
        <v>80</v>
      </c>
    </row>
    <row r="18" spans="2:3" x14ac:dyDescent="0.25">
      <c r="B18" s="253">
        <v>2023</v>
      </c>
      <c r="C18" s="1100">
        <v>75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86</v>
      </c>
    </row>
    <row r="22" spans="2:3" x14ac:dyDescent="0.25">
      <c r="B22" s="636">
        <f>B17</f>
        <v>2022</v>
      </c>
      <c r="C22" s="636">
        <f t="shared" ref="C22:C23" si="0">IF(ISBLANK(C17),"",C17)</f>
        <v>80</v>
      </c>
    </row>
    <row r="23" spans="2:3" x14ac:dyDescent="0.25">
      <c r="B23" s="636">
        <f>B18</f>
        <v>2023</v>
      </c>
      <c r="C23" s="636">
        <f t="shared" si="0"/>
        <v>75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</v>
      </c>
      <c r="C5" s="55">
        <v>32</v>
      </c>
      <c r="D5" s="55">
        <v>39</v>
      </c>
      <c r="E5" s="269">
        <f>SUM(B5:D5)</f>
        <v>80</v>
      </c>
      <c r="F5" s="71">
        <v>565</v>
      </c>
      <c r="G5" s="70">
        <v>0.2</v>
      </c>
      <c r="H5" s="55">
        <v>0.2</v>
      </c>
      <c r="I5" s="110">
        <v>0.6</v>
      </c>
      <c r="J5" s="71">
        <v>2.1</v>
      </c>
    </row>
    <row r="6" spans="1:10" x14ac:dyDescent="0.25">
      <c r="A6" s="286">
        <v>2022</v>
      </c>
      <c r="B6" s="757">
        <v>11</v>
      </c>
      <c r="C6" s="758">
        <v>34</v>
      </c>
      <c r="D6" s="758">
        <v>44</v>
      </c>
      <c r="E6" s="270">
        <f>SUM(B6:D6)</f>
        <v>89</v>
      </c>
      <c r="F6" s="214">
        <v>504</v>
      </c>
      <c r="G6" s="457">
        <v>0.3</v>
      </c>
      <c r="H6" s="458">
        <v>0.2</v>
      </c>
      <c r="I6" s="763">
        <v>0.6</v>
      </c>
      <c r="J6" s="214">
        <v>2</v>
      </c>
    </row>
    <row r="7" spans="1:10" x14ac:dyDescent="0.25">
      <c r="A7" s="218">
        <v>2023</v>
      </c>
      <c r="B7" s="167">
        <v>13</v>
      </c>
      <c r="C7" s="94">
        <v>32</v>
      </c>
      <c r="D7" s="94">
        <v>47</v>
      </c>
      <c r="E7" s="447">
        <f>SUM(B7:D7)</f>
        <v>92</v>
      </c>
      <c r="F7" s="168">
        <v>476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565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504</v>
      </c>
      <c r="C14" s="28"/>
      <c r="D14" s="28"/>
      <c r="F14" s="625" t="s">
        <v>1526</v>
      </c>
      <c r="G14" s="621">
        <f>IF(ISBLANK(B7),"",B7)</f>
        <v>13</v>
      </c>
      <c r="I14" s="625" t="s">
        <v>1529</v>
      </c>
      <c r="J14" s="621">
        <f>IF(ISBLANK(B7),"",B7)</f>
        <v>13</v>
      </c>
    </row>
    <row r="15" spans="1:10" x14ac:dyDescent="0.25">
      <c r="A15" s="624">
        <f t="shared" ref="A15" si="1">A7</f>
        <v>2023</v>
      </c>
      <c r="B15" s="623">
        <f t="shared" si="0"/>
        <v>476</v>
      </c>
      <c r="C15" s="28"/>
      <c r="D15" s="28"/>
      <c r="F15" s="626" t="s">
        <v>1527</v>
      </c>
      <c r="G15" s="622">
        <f>IF(ISBLANK(C7),"",C7)</f>
        <v>32</v>
      </c>
      <c r="I15" s="626" t="s">
        <v>1538</v>
      </c>
      <c r="J15" s="622">
        <f>IF(ISBLANK(C7),"",C7)</f>
        <v>32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47</v>
      </c>
      <c r="I16" s="627" t="s">
        <v>1539</v>
      </c>
      <c r="J16" s="623">
        <f>IF(ISBLANK(D7),"",D7)</f>
        <v>47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0.6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6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131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2.2999999999999998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43</v>
      </c>
      <c r="C6" s="759"/>
      <c r="D6" s="759"/>
      <c r="E6" s="457">
        <v>15.5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14</v>
      </c>
      <c r="C7" s="759"/>
      <c r="D7" s="759"/>
      <c r="E7" s="457">
        <v>5.2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6</v>
      </c>
      <c r="C8" s="760"/>
      <c r="D8" s="760"/>
      <c r="E8" s="601">
        <v>2.2999999999999998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43</v>
      </c>
      <c r="C16" s="755"/>
      <c r="I16" s="700">
        <f>A6</f>
        <v>2020</v>
      </c>
      <c r="J16" s="674">
        <f>IF(ISBLANK(E6),"",E6)</f>
        <v>15.5</v>
      </c>
      <c r="K16" s="756"/>
    </row>
    <row r="17" spans="1:10" x14ac:dyDescent="0.25">
      <c r="A17" s="701">
        <f>A7</f>
        <v>2021</v>
      </c>
      <c r="B17" s="853">
        <f>IF(ISBLANK(B7),"",B7)</f>
        <v>14</v>
      </c>
      <c r="C17" s="755"/>
      <c r="I17" s="701">
        <f>A7</f>
        <v>2021</v>
      </c>
      <c r="J17" s="853">
        <f>IF(ISBLANK(E7),"",E7)</f>
        <v>5.2</v>
      </c>
    </row>
    <row r="18" spans="1:10" x14ac:dyDescent="0.25">
      <c r="A18" s="702">
        <f>A8</f>
        <v>2022</v>
      </c>
      <c r="B18" s="676">
        <f>IF(ISBLANK(B8),"",B8)</f>
        <v>6</v>
      </c>
      <c r="C18" s="755"/>
      <c r="I18" s="702">
        <f>A8</f>
        <v>2022</v>
      </c>
      <c r="J18" s="676">
        <f>IF(ISBLANK(E8),"",E8)</f>
        <v>2.2999999999999998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49</v>
      </c>
      <c r="D5" s="449">
        <f>IF(ISBLANK(B5),"",A5)</f>
        <v>2021</v>
      </c>
      <c r="E5" s="618">
        <f>IF(ISBLANK(B5),"",B5)</f>
        <v>49</v>
      </c>
      <c r="K5" s="217">
        <v>2020</v>
      </c>
      <c r="L5" s="655">
        <v>5.2</v>
      </c>
    </row>
    <row r="6" spans="1:12" x14ac:dyDescent="0.25">
      <c r="A6" s="229">
        <v>2022</v>
      </c>
      <c r="B6" s="602">
        <v>54</v>
      </c>
      <c r="D6" s="450">
        <f>IF(ISBLANK(B6),"",A6)</f>
        <v>2022</v>
      </c>
      <c r="E6" s="619">
        <f>IF(ISBLANK(B6),"",B6)</f>
        <v>54</v>
      </c>
      <c r="K6" s="286">
        <v>2021</v>
      </c>
      <c r="L6" s="657">
        <v>6.1</v>
      </c>
    </row>
    <row r="7" spans="1:12" x14ac:dyDescent="0.25">
      <c r="A7" s="123">
        <v>2023</v>
      </c>
      <c r="B7" s="617">
        <v>50</v>
      </c>
      <c r="D7" s="379">
        <f>IF(ISBLANK(B7),"",A7)</f>
        <v>2023</v>
      </c>
      <c r="E7" s="620">
        <f>IF(ISBLANK(B7),"",B7)</f>
        <v>50</v>
      </c>
      <c r="K7" s="219">
        <v>2022</v>
      </c>
      <c r="L7" s="617">
        <v>6.3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13</v>
      </c>
      <c r="C4" s="643">
        <v>122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6</v>
      </c>
      <c r="C5" s="602">
        <v>91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6</v>
      </c>
      <c r="C6" s="602">
        <v>131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7</v>
      </c>
      <c r="C5" s="643">
        <v>3862</v>
      </c>
      <c r="D5" s="643">
        <v>269</v>
      </c>
      <c r="E5" s="869">
        <v>6.9</v>
      </c>
      <c r="F5" s="1039">
        <v>6.7</v>
      </c>
      <c r="G5" s="1039">
        <v>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</v>
      </c>
      <c r="C6" s="657">
        <v>4400</v>
      </c>
      <c r="D6" s="657">
        <v>194</v>
      </c>
      <c r="E6" s="657">
        <v>4.4000000000000004</v>
      </c>
      <c r="F6" s="657">
        <v>5</v>
      </c>
      <c r="G6" s="657">
        <v>3.8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8</v>
      </c>
      <c r="C7" s="617">
        <v>3224</v>
      </c>
      <c r="D7" s="617">
        <v>176</v>
      </c>
      <c r="E7" s="617">
        <v>5.4</v>
      </c>
      <c r="F7" s="617">
        <v>5.4</v>
      </c>
      <c r="G7" s="617">
        <v>5.5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2.2999999999999998</v>
      </c>
      <c r="C4" s="655">
        <v>34</v>
      </c>
      <c r="D4" s="655">
        <v>0.9</v>
      </c>
      <c r="E4" s="655">
        <v>126</v>
      </c>
      <c r="F4" s="655">
        <v>0.5</v>
      </c>
      <c r="G4" s="655">
        <v>24</v>
      </c>
      <c r="H4" s="655">
        <v>2</v>
      </c>
      <c r="I4" s="655">
        <v>8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2.2000000000000002</v>
      </c>
      <c r="C5" s="602">
        <v>57</v>
      </c>
      <c r="D5" s="602">
        <v>1.6</v>
      </c>
      <c r="E5" s="602">
        <v>125</v>
      </c>
      <c r="F5" s="602">
        <v>0.5</v>
      </c>
      <c r="G5" s="602">
        <v>23</v>
      </c>
      <c r="H5" s="602">
        <v>2</v>
      </c>
      <c r="I5" s="602">
        <v>9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53</v>
      </c>
      <c r="D6" s="617"/>
      <c r="E6" s="617">
        <v>128</v>
      </c>
      <c r="F6" s="617"/>
      <c r="G6" s="617">
        <v>27</v>
      </c>
      <c r="H6" s="617">
        <v>2</v>
      </c>
      <c r="I6" s="617">
        <v>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167</v>
      </c>
      <c r="C4" s="1006">
        <v>88</v>
      </c>
      <c r="D4" s="1006">
        <v>79</v>
      </c>
      <c r="E4" s="1005">
        <v>639</v>
      </c>
      <c r="F4" s="1006">
        <v>337</v>
      </c>
      <c r="G4" s="1006">
        <v>302</v>
      </c>
      <c r="H4" s="1007">
        <v>6.1</v>
      </c>
      <c r="I4" s="1007">
        <v>23.4</v>
      </c>
      <c r="J4" s="1007">
        <v>-17.3</v>
      </c>
      <c r="K4" s="70">
        <v>356</v>
      </c>
      <c r="L4" s="55">
        <v>146</v>
      </c>
      <c r="M4" s="110">
        <v>210</v>
      </c>
      <c r="N4" s="55">
        <v>394</v>
      </c>
      <c r="O4" s="55">
        <v>164</v>
      </c>
      <c r="P4" s="110">
        <v>230</v>
      </c>
    </row>
    <row r="5" spans="1:17" x14ac:dyDescent="0.25">
      <c r="A5" s="286">
        <v>2021</v>
      </c>
      <c r="B5" s="1008">
        <v>160</v>
      </c>
      <c r="C5" s="1009">
        <v>70</v>
      </c>
      <c r="D5" s="1009">
        <v>90</v>
      </c>
      <c r="E5" s="1008">
        <v>764</v>
      </c>
      <c r="F5" s="1009">
        <v>371</v>
      </c>
      <c r="G5" s="1009">
        <v>393</v>
      </c>
      <c r="H5" s="1010">
        <v>6</v>
      </c>
      <c r="I5" s="1010">
        <v>28.6</v>
      </c>
      <c r="J5" s="1010">
        <v>-22.6</v>
      </c>
      <c r="K5" s="212">
        <v>459</v>
      </c>
      <c r="L5" s="58">
        <v>181</v>
      </c>
      <c r="M5" s="160">
        <v>278</v>
      </c>
      <c r="N5" s="58">
        <v>495</v>
      </c>
      <c r="O5" s="58">
        <v>192</v>
      </c>
      <c r="P5" s="160">
        <v>303</v>
      </c>
    </row>
    <row r="6" spans="1:17" x14ac:dyDescent="0.25">
      <c r="A6" s="219">
        <v>2022</v>
      </c>
      <c r="B6" s="1011">
        <v>180</v>
      </c>
      <c r="C6" s="1012">
        <v>83</v>
      </c>
      <c r="D6" s="1012">
        <v>97</v>
      </c>
      <c r="E6" s="1011">
        <v>575</v>
      </c>
      <c r="F6" s="1012">
        <v>295</v>
      </c>
      <c r="G6" s="1012">
        <v>280</v>
      </c>
      <c r="H6" s="1013">
        <v>6.9</v>
      </c>
      <c r="I6" s="1013">
        <v>22.1</v>
      </c>
      <c r="J6" s="1013">
        <v>-15.2</v>
      </c>
      <c r="K6" s="1014">
        <v>501</v>
      </c>
      <c r="L6" s="1015">
        <v>203</v>
      </c>
      <c r="M6" s="1016">
        <v>298</v>
      </c>
      <c r="N6" s="1015">
        <v>537</v>
      </c>
      <c r="O6" s="1015">
        <v>214</v>
      </c>
      <c r="P6" s="1016">
        <v>323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79</v>
      </c>
      <c r="C13" s="319">
        <f>IF(ISBLANK(C4),"",C4)</f>
        <v>88</v>
      </c>
      <c r="D13" s="364"/>
      <c r="E13" s="322">
        <f>A4</f>
        <v>2020</v>
      </c>
      <c r="F13" s="319">
        <f>IF(ISBLANK(G4),"",G4)</f>
        <v>302</v>
      </c>
      <c r="G13" s="319">
        <f>IF(ISBLANK(F4),"",F4)</f>
        <v>337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90</v>
      </c>
      <c r="C14" s="320">
        <f t="shared" ref="C14:C15" si="2">IF(ISBLANK(C5),"",C5)</f>
        <v>70</v>
      </c>
      <c r="D14" s="364"/>
      <c r="E14" s="323">
        <f t="shared" ref="E14:E15" si="3">A5</f>
        <v>2021</v>
      </c>
      <c r="F14" s="320">
        <f t="shared" ref="F14:F15" si="4">IF(ISBLANK(G5),"",G5)</f>
        <v>393</v>
      </c>
      <c r="G14" s="320">
        <f t="shared" ref="G14:G15" si="5">IF(ISBLANK(F5),"",F5)</f>
        <v>371</v>
      </c>
      <c r="H14" s="389"/>
      <c r="I14" s="389"/>
      <c r="J14" s="48"/>
      <c r="K14" s="325" t="s">
        <v>536</v>
      </c>
      <c r="L14" s="328">
        <f>IF(ISBLANK(K4),"",K4)</f>
        <v>356</v>
      </c>
      <c r="M14" s="328">
        <f>IF(ISBLANK(K5),"",K5)</f>
        <v>459</v>
      </c>
      <c r="N14" s="328">
        <f>IF(ISBLANK(K6),"",K6)</f>
        <v>501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97</v>
      </c>
      <c r="C15" s="321">
        <f t="shared" si="2"/>
        <v>83</v>
      </c>
      <c r="E15" s="324">
        <f t="shared" si="3"/>
        <v>2022</v>
      </c>
      <c r="F15" s="321">
        <f t="shared" si="4"/>
        <v>280</v>
      </c>
      <c r="G15" s="321">
        <f t="shared" si="5"/>
        <v>295</v>
      </c>
      <c r="H15" s="211"/>
      <c r="I15" s="211"/>
      <c r="J15" s="28"/>
      <c r="K15" s="326" t="s">
        <v>535</v>
      </c>
      <c r="L15" s="329">
        <f>IF(ISBLANK(N4),"",N4)</f>
        <v>394</v>
      </c>
      <c r="M15" s="329">
        <f>IF(ISBLANK(N5),"",N5)</f>
        <v>495</v>
      </c>
      <c r="N15" s="329">
        <f>IF(ISBLANK(N6),"",N6)</f>
        <v>537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356</v>
      </c>
      <c r="M19" s="328">
        <f>IF(ISBLANK(K5),"",K5)</f>
        <v>459</v>
      </c>
      <c r="N19" s="328">
        <f>IF(ISBLANK(K6),"",K6)</f>
        <v>501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394</v>
      </c>
      <c r="M20" s="329">
        <f>IF(ISBLANK(N5),"",N5)</f>
        <v>495</v>
      </c>
      <c r="N20" s="329">
        <f>IF(ISBLANK(N6),"",N6)</f>
        <v>537</v>
      </c>
      <c r="O20" s="364"/>
    </row>
    <row r="21" spans="1:15" x14ac:dyDescent="0.25">
      <c r="A21" s="322">
        <f>A4</f>
        <v>2020</v>
      </c>
      <c r="B21" s="319">
        <f>IF(ISBLANK(D4),"",D4)</f>
        <v>79</v>
      </c>
      <c r="C21" s="319">
        <f>IF(ISBLANK(C4),"",C4)</f>
        <v>88</v>
      </c>
      <c r="E21" s="322">
        <f>A4</f>
        <v>2020</v>
      </c>
      <c r="F21" s="319">
        <f>IF(ISBLANK(G4),"",G4)</f>
        <v>302</v>
      </c>
      <c r="G21" s="319">
        <f>IF(ISBLANK(F4),"",F4)</f>
        <v>337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90</v>
      </c>
      <c r="C22" s="320">
        <f t="shared" ref="C22:C23" si="8">IF(ISBLANK(C5),"",C5)</f>
        <v>70</v>
      </c>
      <c r="E22" s="323">
        <f t="shared" ref="E22:E23" si="9">A5</f>
        <v>2021</v>
      </c>
      <c r="F22" s="320">
        <f t="shared" ref="F22:F23" si="10">IF(ISBLANK(G5),"",G5)</f>
        <v>393</v>
      </c>
      <c r="G22" s="320">
        <f t="shared" ref="G22:G23" si="11">IF(ISBLANK(F5),"",F5)</f>
        <v>371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97</v>
      </c>
      <c r="C23" s="321">
        <f t="shared" si="8"/>
        <v>83</v>
      </c>
      <c r="E23" s="324">
        <f t="shared" si="9"/>
        <v>2022</v>
      </c>
      <c r="F23" s="321">
        <f t="shared" si="10"/>
        <v>280</v>
      </c>
      <c r="G23" s="321">
        <f t="shared" si="11"/>
        <v>295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</v>
      </c>
      <c r="C5" s="611"/>
      <c r="D5" s="611"/>
      <c r="E5" s="599">
        <v>11</v>
      </c>
      <c r="F5" s="616"/>
      <c r="G5" s="945"/>
      <c r="H5" s="599">
        <v>65</v>
      </c>
      <c r="I5" s="616">
        <v>16</v>
      </c>
      <c r="J5" s="616">
        <v>49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5</v>
      </c>
      <c r="F6" s="1028"/>
      <c r="G6" s="980"/>
      <c r="H6" s="1034">
        <v>52</v>
      </c>
      <c r="I6" s="1028">
        <v>17</v>
      </c>
      <c r="J6" s="1028">
        <v>35</v>
      </c>
      <c r="K6" s="1028"/>
      <c r="L6" s="980"/>
    </row>
    <row r="7" spans="1:12" x14ac:dyDescent="0.25">
      <c r="A7" s="218">
        <v>2022</v>
      </c>
      <c r="B7" s="601">
        <v>2</v>
      </c>
      <c r="C7" s="612"/>
      <c r="D7" s="612"/>
      <c r="E7" s="1034">
        <v>13</v>
      </c>
      <c r="F7" s="1028"/>
      <c r="G7" s="980"/>
      <c r="H7" s="1034">
        <v>80</v>
      </c>
      <c r="I7" s="1028">
        <v>25</v>
      </c>
      <c r="J7" s="1028">
        <v>55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25</v>
      </c>
    </row>
    <row r="15" spans="1:12" ht="30" x14ac:dyDescent="0.25">
      <c r="A15" s="833" t="s">
        <v>1543</v>
      </c>
      <c r="B15" s="623">
        <f>IF(ISBLANK(J7),"",J7)</f>
        <v>55</v>
      </c>
    </row>
    <row r="17" spans="1:2" x14ac:dyDescent="0.25">
      <c r="A17" s="625" t="s">
        <v>1540</v>
      </c>
      <c r="B17" s="621">
        <f>IF(ISBLANK(I7),"",I7)</f>
        <v>25</v>
      </c>
    </row>
    <row r="18" spans="1:2" x14ac:dyDescent="0.25">
      <c r="A18" s="627" t="s">
        <v>1541</v>
      </c>
      <c r="B18" s="623">
        <f>IF(ISBLANK(J7),"",J7)</f>
        <v>55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52.8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44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54.6</v>
      </c>
      <c r="C6" s="614">
        <v>32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54.9</v>
      </c>
      <c r="C10" s="614">
        <v>20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52.8</v>
      </c>
      <c r="C14" s="73">
        <v>44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349.13299999999998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68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5195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31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3088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13573.14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349.13299999999998</v>
      </c>
      <c r="C5" s="611">
        <v>250.17599999999999</v>
      </c>
      <c r="D5" s="751">
        <v>8271</v>
      </c>
      <c r="E5" s="751">
        <v>30</v>
      </c>
      <c r="G5" s="358">
        <v>2014</v>
      </c>
      <c r="H5" s="70">
        <v>13573.16</v>
      </c>
      <c r="I5" s="55">
        <v>11169.35</v>
      </c>
      <c r="J5" s="55">
        <v>2403.81</v>
      </c>
      <c r="K5" s="71">
        <v>21</v>
      </c>
    </row>
    <row r="6" spans="1:12" x14ac:dyDescent="0.25">
      <c r="A6" s="286">
        <v>2021</v>
      </c>
      <c r="B6" s="601">
        <v>349.13299999999998</v>
      </c>
      <c r="C6" s="612">
        <v>251.13300000000001</v>
      </c>
      <c r="D6" s="959">
        <v>7757</v>
      </c>
      <c r="E6" s="959">
        <v>29</v>
      </c>
      <c r="G6" s="480">
        <v>2017</v>
      </c>
      <c r="H6" s="212">
        <v>13573.14</v>
      </c>
      <c r="I6" s="58">
        <v>11169.31</v>
      </c>
      <c r="J6" s="58">
        <v>2403.83</v>
      </c>
      <c r="K6" s="214">
        <v>21</v>
      </c>
    </row>
    <row r="7" spans="1:12" x14ac:dyDescent="0.25">
      <c r="A7" s="218">
        <v>2022</v>
      </c>
      <c r="B7" s="601">
        <v>349.13299999999998</v>
      </c>
      <c r="C7" s="612">
        <v>256.13299999999998</v>
      </c>
      <c r="D7" s="959">
        <v>7356</v>
      </c>
      <c r="E7" s="959">
        <v>28</v>
      </c>
      <c r="G7" s="482">
        <v>2020</v>
      </c>
      <c r="H7" s="72">
        <v>13573.14</v>
      </c>
      <c r="I7" s="61">
        <v>11169.31</v>
      </c>
      <c r="J7" s="61">
        <v>2403.83</v>
      </c>
      <c r="K7" s="73">
        <v>21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256.13299999999998</v>
      </c>
      <c r="D14" s="631">
        <f>A5</f>
        <v>2020</v>
      </c>
      <c r="E14" s="625">
        <f>IF(ISBLANK(D5),"",D5)</f>
        <v>8271</v>
      </c>
      <c r="F14" s="211"/>
      <c r="G14" s="634" t="s">
        <v>925</v>
      </c>
      <c r="H14" s="621">
        <f>IF(ISBLANK(J7),"",J7)</f>
        <v>2403.83</v>
      </c>
      <c r="I14" s="211"/>
      <c r="J14" s="211"/>
    </row>
    <row r="15" spans="1:12" x14ac:dyDescent="0.25">
      <c r="A15" s="870" t="s">
        <v>16</v>
      </c>
      <c r="B15" s="630">
        <f>IF(ISBLANK(B7),"",B7)</f>
        <v>349.13299999999998</v>
      </c>
      <c r="D15" s="632">
        <f t="shared" ref="D15:D16" si="0">A6</f>
        <v>2021</v>
      </c>
      <c r="E15" s="626">
        <f>IF(ISBLANK(D6),"",D6)</f>
        <v>7757</v>
      </c>
      <c r="F15" s="211"/>
      <c r="G15" s="635" t="s">
        <v>926</v>
      </c>
      <c r="H15" s="623">
        <f>IF(ISBLANK(I7),"",I7)</f>
        <v>11169.31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7356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256.13299999999998</v>
      </c>
      <c r="F19" s="253"/>
      <c r="G19" s="634" t="s">
        <v>529</v>
      </c>
      <c r="H19" s="621">
        <f>IF(ISBLANK(J7),"",J7)</f>
        <v>2403.83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349.13299999999998</v>
      </c>
      <c r="F20" s="253"/>
      <c r="G20" s="635" t="s">
        <v>528</v>
      </c>
      <c r="H20" s="623">
        <f>IF(ISBLANK(I7),"",I7)</f>
        <v>11169.31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2.1</v>
      </c>
      <c r="C5" s="1092">
        <v>5172</v>
      </c>
      <c r="D5" s="1093">
        <v>68</v>
      </c>
      <c r="E5" s="1092">
        <v>3088</v>
      </c>
      <c r="F5" s="1093">
        <v>31</v>
      </c>
    </row>
    <row r="6" spans="1:9" x14ac:dyDescent="0.25">
      <c r="A6" s="218">
        <v>2021</v>
      </c>
      <c r="B6" s="1092">
        <v>1.9</v>
      </c>
      <c r="C6" s="1092">
        <v>5172</v>
      </c>
      <c r="D6" s="1093">
        <v>68</v>
      </c>
      <c r="E6" s="1092">
        <v>3088</v>
      </c>
      <c r="F6" s="1093">
        <v>31</v>
      </c>
    </row>
    <row r="7" spans="1:9" x14ac:dyDescent="0.25">
      <c r="A7" s="219">
        <v>2022</v>
      </c>
      <c r="B7" s="73">
        <v>2</v>
      </c>
      <c r="C7" s="73">
        <v>5195</v>
      </c>
      <c r="D7" s="73">
        <v>68</v>
      </c>
      <c r="E7" s="73">
        <v>3088</v>
      </c>
      <c r="F7" s="73">
        <v>31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12856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11419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1437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26718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23715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3003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2.1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2.1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9482</v>
      </c>
      <c r="C5" s="458">
        <v>9074</v>
      </c>
      <c r="D5" s="458">
        <v>408</v>
      </c>
      <c r="E5" s="457">
        <v>17905</v>
      </c>
      <c r="F5" s="458">
        <v>17062</v>
      </c>
      <c r="G5" s="458">
        <v>843</v>
      </c>
      <c r="H5" s="457">
        <v>1.9</v>
      </c>
      <c r="I5" s="763">
        <v>2.1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11056</v>
      </c>
      <c r="C6" s="458">
        <v>10278</v>
      </c>
      <c r="D6" s="458">
        <v>778</v>
      </c>
      <c r="E6" s="457">
        <v>20306</v>
      </c>
      <c r="F6" s="458">
        <v>18780</v>
      </c>
      <c r="G6" s="458">
        <v>1526</v>
      </c>
      <c r="H6" s="457">
        <v>1.8</v>
      </c>
      <c r="I6" s="763">
        <v>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12856</v>
      </c>
      <c r="C7" s="612">
        <v>11419</v>
      </c>
      <c r="D7" s="612">
        <v>1437</v>
      </c>
      <c r="E7" s="601">
        <v>26718</v>
      </c>
      <c r="F7" s="612">
        <v>23715</v>
      </c>
      <c r="G7" s="612">
        <v>3003</v>
      </c>
      <c r="H7" s="947">
        <v>2.1</v>
      </c>
      <c r="I7" s="948">
        <v>2.1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9482</v>
      </c>
      <c r="C14" s="674">
        <f t="shared" ref="C14:D14" si="0">IF(ISBLANK(C5),"",C5)</f>
        <v>9074</v>
      </c>
      <c r="D14" s="669">
        <f t="shared" si="0"/>
        <v>408</v>
      </c>
      <c r="F14" s="884">
        <f>A5</f>
        <v>2020</v>
      </c>
      <c r="G14" s="674">
        <f>IF(ISBLANK(E5),"",E5)</f>
        <v>17905</v>
      </c>
      <c r="H14" s="674">
        <f t="shared" ref="H14:I16" si="1">IF(ISBLANK(F5),"",F5)</f>
        <v>17062</v>
      </c>
      <c r="I14" s="669">
        <f t="shared" si="1"/>
        <v>843</v>
      </c>
      <c r="J14" s="756"/>
      <c r="K14" s="884">
        <f>A5</f>
        <v>2020</v>
      </c>
      <c r="L14" s="674">
        <f>IF(ISBLANK(H5),"",H5)</f>
        <v>1.9</v>
      </c>
      <c r="M14" s="669">
        <f>IF(ISBLANK(I5),"",I5)</f>
        <v>2.1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11056</v>
      </c>
      <c r="C15" s="879">
        <f t="shared" si="3"/>
        <v>10278</v>
      </c>
      <c r="D15" s="886">
        <f t="shared" si="3"/>
        <v>778</v>
      </c>
      <c r="F15" s="890">
        <f t="shared" ref="F15:F16" si="4">A6</f>
        <v>2021</v>
      </c>
      <c r="G15" s="853">
        <f t="shared" ref="G15:G16" si="5">IF(ISBLANK(E6),"",E6)</f>
        <v>20306</v>
      </c>
      <c r="H15" s="853">
        <f t="shared" si="1"/>
        <v>18780</v>
      </c>
      <c r="I15" s="670">
        <f t="shared" si="1"/>
        <v>1526</v>
      </c>
      <c r="J15" s="211"/>
      <c r="K15" s="890">
        <f t="shared" ref="K15:K16" si="6">A6</f>
        <v>2021</v>
      </c>
      <c r="L15" s="853">
        <f t="shared" ref="L15:M16" si="7">IF(ISBLANK(H6),"",H6)</f>
        <v>1.8</v>
      </c>
      <c r="M15" s="670">
        <f t="shared" si="7"/>
        <v>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12856</v>
      </c>
      <c r="C16" s="888">
        <f t="shared" si="3"/>
        <v>11419</v>
      </c>
      <c r="D16" s="889">
        <f t="shared" si="3"/>
        <v>1437</v>
      </c>
      <c r="F16" s="891">
        <f t="shared" si="4"/>
        <v>2022</v>
      </c>
      <c r="G16" s="676">
        <f t="shared" si="5"/>
        <v>26718</v>
      </c>
      <c r="H16" s="676">
        <f t="shared" si="1"/>
        <v>23715</v>
      </c>
      <c r="I16" s="671">
        <f t="shared" si="1"/>
        <v>3003</v>
      </c>
      <c r="J16" s="211"/>
      <c r="K16" s="891">
        <f t="shared" si="6"/>
        <v>2022</v>
      </c>
      <c r="L16" s="676">
        <f t="shared" si="7"/>
        <v>2.1</v>
      </c>
      <c r="M16" s="671">
        <f t="shared" si="7"/>
        <v>2.1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9482</v>
      </c>
      <c r="C22" s="674">
        <f t="shared" ref="C22:D22" si="8">IF(ISBLANK(C5),"",C5)</f>
        <v>9074</v>
      </c>
      <c r="D22" s="669">
        <f t="shared" si="8"/>
        <v>408</v>
      </c>
      <c r="F22" s="884">
        <f>A5</f>
        <v>2020</v>
      </c>
      <c r="G22" s="674">
        <f>IF(ISBLANK(E5),"",E5)</f>
        <v>17905</v>
      </c>
      <c r="H22" s="674">
        <f t="shared" ref="H22:I24" si="9">IF(ISBLANK(F5),"",F5)</f>
        <v>17062</v>
      </c>
      <c r="I22" s="669">
        <f t="shared" si="9"/>
        <v>843</v>
      </c>
      <c r="J22" s="756"/>
      <c r="K22" s="884">
        <f>A5</f>
        <v>2020</v>
      </c>
      <c r="L22" s="674">
        <f>IF(ISBLANK(H5),"",H5)</f>
        <v>1.9</v>
      </c>
      <c r="M22" s="669">
        <f>IF(ISBLANK(I5),"",I5)</f>
        <v>2.1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11056</v>
      </c>
      <c r="C23" s="853">
        <f t="shared" si="11"/>
        <v>10278</v>
      </c>
      <c r="D23" s="670">
        <f t="shared" si="11"/>
        <v>778</v>
      </c>
      <c r="F23" s="890">
        <f t="shared" ref="F23:F24" si="12">A6</f>
        <v>2021</v>
      </c>
      <c r="G23" s="853">
        <f t="shared" ref="G23:G24" si="13">IF(ISBLANK(E6),"",E6)</f>
        <v>20306</v>
      </c>
      <c r="H23" s="853">
        <f t="shared" si="9"/>
        <v>18780</v>
      </c>
      <c r="I23" s="670">
        <f t="shared" si="9"/>
        <v>1526</v>
      </c>
      <c r="J23" s="211"/>
      <c r="K23" s="890">
        <f t="shared" ref="K23:K24" si="14">A6</f>
        <v>2021</v>
      </c>
      <c r="L23" s="853">
        <f t="shared" ref="L23:M24" si="15">IF(ISBLANK(H6),"",H6)</f>
        <v>1.8</v>
      </c>
      <c r="M23" s="670">
        <f t="shared" si="15"/>
        <v>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12856</v>
      </c>
      <c r="C24" s="676">
        <f t="shared" si="11"/>
        <v>11419</v>
      </c>
      <c r="D24" s="671">
        <f t="shared" si="11"/>
        <v>1437</v>
      </c>
      <c r="F24" s="891">
        <f t="shared" si="12"/>
        <v>2022</v>
      </c>
      <c r="G24" s="676">
        <f t="shared" si="13"/>
        <v>26718</v>
      </c>
      <c r="H24" s="676">
        <f t="shared" si="9"/>
        <v>23715</v>
      </c>
      <c r="I24" s="671">
        <f t="shared" si="9"/>
        <v>3003</v>
      </c>
      <c r="J24" s="211"/>
      <c r="K24" s="891">
        <f t="shared" si="14"/>
        <v>2022</v>
      </c>
      <c r="L24" s="676">
        <f t="shared" si="15"/>
        <v>2.1</v>
      </c>
      <c r="M24" s="671">
        <f t="shared" si="15"/>
        <v>2.1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77</v>
      </c>
      <c r="C3" s="71">
        <v>22</v>
      </c>
      <c r="D3" s="71">
        <v>14.1</v>
      </c>
      <c r="F3" s="105" t="s">
        <v>537</v>
      </c>
      <c r="G3" s="97">
        <f>IF(ISBLANK(B3),"",B3)</f>
        <v>77</v>
      </c>
      <c r="H3" s="97">
        <f>IF(ISBLANK(B4),"",B4)</f>
        <v>111</v>
      </c>
      <c r="I3" s="97">
        <f>IF(ISBLANK(B5),"",B5)</f>
        <v>89</v>
      </c>
      <c r="J3" s="365"/>
    </row>
    <row r="4" spans="1:12" x14ac:dyDescent="0.25">
      <c r="A4" s="286">
        <v>2021</v>
      </c>
      <c r="B4" s="214">
        <v>111</v>
      </c>
      <c r="C4" s="214">
        <v>32</v>
      </c>
      <c r="D4" s="214">
        <v>12.6</v>
      </c>
      <c r="F4" s="130" t="s">
        <v>538</v>
      </c>
      <c r="G4" s="98">
        <f>IF(ISBLANK(C3),"",C3)</f>
        <v>22</v>
      </c>
      <c r="H4" s="98">
        <f>IF(ISBLANK(C4),"",C4)</f>
        <v>32</v>
      </c>
      <c r="I4" s="98">
        <f>IF(ISBLANK(C5),"",C5)</f>
        <v>46</v>
      </c>
      <c r="J4" s="365"/>
    </row>
    <row r="5" spans="1:12" x14ac:dyDescent="0.25">
      <c r="A5" s="218">
        <v>2022</v>
      </c>
      <c r="B5" s="168">
        <v>89</v>
      </c>
      <c r="C5" s="168">
        <v>46</v>
      </c>
      <c r="D5" s="168">
        <v>16.899999999999999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77</v>
      </c>
      <c r="H8" s="97">
        <f>IF(ISBLANK(B4),"",B4)</f>
        <v>111</v>
      </c>
      <c r="I8" s="97">
        <f>IF(ISBLANK(B5),"",B5)</f>
        <v>89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22</v>
      </c>
      <c r="H9" s="98">
        <f>IF(ISBLANK(C4),"",C4)</f>
        <v>32</v>
      </c>
      <c r="I9" s="98">
        <f>IF(ISBLANK(C5),"",C5)</f>
        <v>46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14.1</v>
      </c>
      <c r="H13" s="132">
        <f>IF(ISBLANK(D4),"",D4)</f>
        <v>12.6</v>
      </c>
      <c r="I13" s="132">
        <f>IF(ISBLANK(D5),"",D5)</f>
        <v>16.899999999999999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465</v>
      </c>
      <c r="C4" s="110">
        <v>438</v>
      </c>
      <c r="E4" s="29" t="s">
        <v>540</v>
      </c>
      <c r="F4" s="163">
        <f>B4/($B$22+$C$22)*100</f>
        <v>1.7878426698450536</v>
      </c>
      <c r="G4" s="163">
        <f>C4/($B$22+$C$22)*100</f>
        <v>1.6840324503056634</v>
      </c>
      <c r="J4" s="29" t="s">
        <v>540</v>
      </c>
      <c r="K4" s="163">
        <f>G4</f>
        <v>1.6840324503056634</v>
      </c>
    </row>
    <row r="5" spans="1:11" x14ac:dyDescent="0.25">
      <c r="A5" s="202" t="s">
        <v>541</v>
      </c>
      <c r="B5" s="212">
        <v>464</v>
      </c>
      <c r="C5" s="160">
        <v>531</v>
      </c>
      <c r="E5" s="29" t="s">
        <v>541</v>
      </c>
      <c r="F5" s="163">
        <f t="shared" ref="F5:G21" si="0">B5/($B$22+$C$22)*100</f>
        <v>1.7839978468991502</v>
      </c>
      <c r="G5" s="163">
        <f t="shared" si="0"/>
        <v>2.0416009842746741</v>
      </c>
      <c r="J5" s="29" t="s">
        <v>541</v>
      </c>
      <c r="K5" s="163">
        <f t="shared" ref="K5:K21" si="1">G5</f>
        <v>2.0416009842746741</v>
      </c>
    </row>
    <row r="6" spans="1:11" x14ac:dyDescent="0.25">
      <c r="A6" s="202" t="s">
        <v>542</v>
      </c>
      <c r="B6" s="212">
        <v>539</v>
      </c>
      <c r="C6" s="160">
        <v>553</v>
      </c>
      <c r="E6" s="29" t="s">
        <v>542</v>
      </c>
      <c r="F6" s="163">
        <f t="shared" si="0"/>
        <v>2.0723595678419011</v>
      </c>
      <c r="G6" s="163">
        <f t="shared" si="0"/>
        <v>2.1261870890845476</v>
      </c>
      <c r="J6" s="29" t="s">
        <v>542</v>
      </c>
      <c r="K6" s="163">
        <f t="shared" si="1"/>
        <v>2.1261870890845476</v>
      </c>
    </row>
    <row r="7" spans="1:11" x14ac:dyDescent="0.25">
      <c r="A7" s="202" t="s">
        <v>543</v>
      </c>
      <c r="B7" s="212">
        <v>563</v>
      </c>
      <c r="C7" s="160">
        <v>592</v>
      </c>
      <c r="E7" s="29" t="s">
        <v>543</v>
      </c>
      <c r="F7" s="163">
        <f t="shared" si="0"/>
        <v>2.1646353185435809</v>
      </c>
      <c r="G7" s="163">
        <f t="shared" si="0"/>
        <v>2.2761351839747781</v>
      </c>
      <c r="J7" s="29" t="s">
        <v>543</v>
      </c>
      <c r="K7" s="163">
        <f t="shared" si="1"/>
        <v>2.2761351839747781</v>
      </c>
    </row>
    <row r="8" spans="1:11" x14ac:dyDescent="0.25">
      <c r="A8" s="202" t="s">
        <v>544</v>
      </c>
      <c r="B8" s="212">
        <v>539</v>
      </c>
      <c r="C8" s="160">
        <v>652</v>
      </c>
      <c r="E8" s="29" t="s">
        <v>544</v>
      </c>
      <c r="F8" s="163">
        <f t="shared" si="0"/>
        <v>2.0723595678419011</v>
      </c>
      <c r="G8" s="163">
        <f t="shared" si="0"/>
        <v>2.5068245607289783</v>
      </c>
      <c r="J8" s="29" t="s">
        <v>544</v>
      </c>
      <c r="K8" s="163">
        <f t="shared" si="1"/>
        <v>2.5068245607289783</v>
      </c>
    </row>
    <row r="9" spans="1:11" x14ac:dyDescent="0.25">
      <c r="A9" s="202" t="s">
        <v>545</v>
      </c>
      <c r="B9" s="212">
        <v>615</v>
      </c>
      <c r="C9" s="160">
        <v>702</v>
      </c>
      <c r="E9" s="29" t="s">
        <v>545</v>
      </c>
      <c r="F9" s="163">
        <f t="shared" si="0"/>
        <v>2.364566111730555</v>
      </c>
      <c r="G9" s="163">
        <f t="shared" si="0"/>
        <v>2.6990657080241451</v>
      </c>
      <c r="J9" s="29" t="s">
        <v>545</v>
      </c>
      <c r="K9" s="163">
        <f t="shared" si="1"/>
        <v>2.6990657080241451</v>
      </c>
    </row>
    <row r="10" spans="1:11" x14ac:dyDescent="0.25">
      <c r="A10" s="202" t="s">
        <v>546</v>
      </c>
      <c r="B10" s="212">
        <v>627</v>
      </c>
      <c r="C10" s="160">
        <v>696</v>
      </c>
      <c r="E10" s="29" t="s">
        <v>546</v>
      </c>
      <c r="F10" s="163">
        <f t="shared" si="0"/>
        <v>2.4107039870813951</v>
      </c>
      <c r="G10" s="163">
        <f t="shared" si="0"/>
        <v>2.6759967703487253</v>
      </c>
      <c r="J10" s="29" t="s">
        <v>546</v>
      </c>
      <c r="K10" s="163">
        <f t="shared" si="1"/>
        <v>2.6759967703487253</v>
      </c>
    </row>
    <row r="11" spans="1:11" x14ac:dyDescent="0.25">
      <c r="A11" s="202" t="s">
        <v>547</v>
      </c>
      <c r="B11" s="212">
        <v>725</v>
      </c>
      <c r="C11" s="160">
        <v>768</v>
      </c>
      <c r="E11" s="29" t="s">
        <v>547</v>
      </c>
      <c r="F11" s="163">
        <f t="shared" si="0"/>
        <v>2.787496635779922</v>
      </c>
      <c r="G11" s="163">
        <f t="shared" si="0"/>
        <v>2.9528240224537661</v>
      </c>
      <c r="J11" s="29" t="s">
        <v>547</v>
      </c>
      <c r="K11" s="163">
        <f t="shared" si="1"/>
        <v>2.9528240224537661</v>
      </c>
    </row>
    <row r="12" spans="1:11" x14ac:dyDescent="0.25">
      <c r="A12" s="202" t="s">
        <v>548</v>
      </c>
      <c r="B12" s="212">
        <v>728</v>
      </c>
      <c r="C12" s="160">
        <v>748</v>
      </c>
      <c r="E12" s="29" t="s">
        <v>548</v>
      </c>
      <c r="F12" s="163">
        <f t="shared" si="0"/>
        <v>2.7990311046176322</v>
      </c>
      <c r="G12" s="163">
        <f t="shared" si="0"/>
        <v>2.8759275635356993</v>
      </c>
      <c r="J12" s="29" t="s">
        <v>548</v>
      </c>
      <c r="K12" s="163">
        <f t="shared" si="1"/>
        <v>2.8759275635356993</v>
      </c>
    </row>
    <row r="13" spans="1:11" x14ac:dyDescent="0.25">
      <c r="A13" s="202" t="s">
        <v>549</v>
      </c>
      <c r="B13" s="212">
        <v>843</v>
      </c>
      <c r="C13" s="160">
        <v>902</v>
      </c>
      <c r="E13" s="29" t="s">
        <v>549</v>
      </c>
      <c r="F13" s="163">
        <f t="shared" si="0"/>
        <v>3.2411857433965165</v>
      </c>
      <c r="G13" s="163">
        <f t="shared" si="0"/>
        <v>3.4680302972048138</v>
      </c>
      <c r="J13" s="29" t="s">
        <v>549</v>
      </c>
      <c r="K13" s="163">
        <f t="shared" si="1"/>
        <v>3.4680302972048138</v>
      </c>
    </row>
    <row r="14" spans="1:11" x14ac:dyDescent="0.25">
      <c r="A14" s="202" t="s">
        <v>550</v>
      </c>
      <c r="B14" s="212">
        <v>928</v>
      </c>
      <c r="C14" s="160">
        <v>934</v>
      </c>
      <c r="E14" s="29" t="s">
        <v>550</v>
      </c>
      <c r="F14" s="163">
        <f t="shared" si="0"/>
        <v>3.5679956937983004</v>
      </c>
      <c r="G14" s="163">
        <f t="shared" si="0"/>
        <v>3.5910646314737207</v>
      </c>
      <c r="J14" s="29" t="s">
        <v>550</v>
      </c>
      <c r="K14" s="163">
        <f t="shared" si="1"/>
        <v>3.5910646314737207</v>
      </c>
    </row>
    <row r="15" spans="1:11" x14ac:dyDescent="0.25">
      <c r="A15" s="202" t="s">
        <v>551</v>
      </c>
      <c r="B15" s="212">
        <v>908</v>
      </c>
      <c r="C15" s="160">
        <v>870</v>
      </c>
      <c r="E15" s="29" t="s">
        <v>551</v>
      </c>
      <c r="F15" s="163">
        <f t="shared" si="0"/>
        <v>3.4910992348802337</v>
      </c>
      <c r="G15" s="163">
        <f t="shared" si="0"/>
        <v>3.3449959629359065</v>
      </c>
      <c r="J15" s="29" t="s">
        <v>551</v>
      </c>
      <c r="K15" s="163">
        <f t="shared" si="1"/>
        <v>3.3449959629359065</v>
      </c>
    </row>
    <row r="16" spans="1:11" x14ac:dyDescent="0.25">
      <c r="A16" s="202" t="s">
        <v>552</v>
      </c>
      <c r="B16" s="212">
        <v>1038</v>
      </c>
      <c r="C16" s="160">
        <v>951</v>
      </c>
      <c r="E16" s="29" t="s">
        <v>552</v>
      </c>
      <c r="F16" s="163">
        <f t="shared" si="0"/>
        <v>3.9909262178476679</v>
      </c>
      <c r="G16" s="163">
        <f t="shared" si="0"/>
        <v>3.6564266215540777</v>
      </c>
      <c r="J16" s="29" t="s">
        <v>552</v>
      </c>
      <c r="K16" s="163">
        <f t="shared" si="1"/>
        <v>3.6564266215540777</v>
      </c>
    </row>
    <row r="17" spans="1:11" x14ac:dyDescent="0.25">
      <c r="A17" s="202" t="s">
        <v>553</v>
      </c>
      <c r="B17" s="212">
        <v>1223</v>
      </c>
      <c r="C17" s="160">
        <v>1135</v>
      </c>
      <c r="E17" s="29" t="s">
        <v>553</v>
      </c>
      <c r="F17" s="163">
        <f t="shared" si="0"/>
        <v>4.7022184628397863</v>
      </c>
      <c r="G17" s="163">
        <f t="shared" si="0"/>
        <v>4.3638740436002923</v>
      </c>
      <c r="J17" s="29" t="s">
        <v>553</v>
      </c>
      <c r="K17" s="163">
        <f t="shared" si="1"/>
        <v>4.3638740436002923</v>
      </c>
    </row>
    <row r="18" spans="1:11" x14ac:dyDescent="0.25">
      <c r="A18" s="202" t="s">
        <v>554</v>
      </c>
      <c r="B18" s="212">
        <v>1353</v>
      </c>
      <c r="C18" s="160">
        <v>1119</v>
      </c>
      <c r="E18" s="29" t="s">
        <v>554</v>
      </c>
      <c r="F18" s="163">
        <f t="shared" si="0"/>
        <v>5.2020454458072205</v>
      </c>
      <c r="G18" s="163">
        <f t="shared" si="0"/>
        <v>4.3023568764658391</v>
      </c>
      <c r="J18" s="29" t="s">
        <v>554</v>
      </c>
      <c r="K18" s="163">
        <f t="shared" si="1"/>
        <v>4.3023568764658391</v>
      </c>
    </row>
    <row r="19" spans="1:11" x14ac:dyDescent="0.25">
      <c r="A19" s="202" t="s">
        <v>555</v>
      </c>
      <c r="B19" s="212">
        <v>820</v>
      </c>
      <c r="C19" s="160">
        <v>600</v>
      </c>
      <c r="E19" s="29" t="s">
        <v>555</v>
      </c>
      <c r="F19" s="163">
        <f t="shared" si="0"/>
        <v>3.1527548156407397</v>
      </c>
      <c r="G19" s="163">
        <f t="shared" si="0"/>
        <v>2.3068937675420047</v>
      </c>
      <c r="J19" s="29" t="s">
        <v>555</v>
      </c>
      <c r="K19" s="163">
        <f t="shared" si="1"/>
        <v>2.3068937675420047</v>
      </c>
    </row>
    <row r="20" spans="1:11" x14ac:dyDescent="0.25">
      <c r="A20" s="202" t="s">
        <v>556</v>
      </c>
      <c r="B20" s="212">
        <v>508</v>
      </c>
      <c r="C20" s="160">
        <v>308</v>
      </c>
      <c r="E20" s="29" t="s">
        <v>556</v>
      </c>
      <c r="F20" s="163">
        <f t="shared" si="0"/>
        <v>1.9531700565188974</v>
      </c>
      <c r="G20" s="163">
        <f t="shared" si="0"/>
        <v>1.184205467338229</v>
      </c>
      <c r="J20" s="29" t="s">
        <v>556</v>
      </c>
      <c r="K20" s="163">
        <f t="shared" si="1"/>
        <v>1.184205467338229</v>
      </c>
    </row>
    <row r="21" spans="1:11" x14ac:dyDescent="0.25">
      <c r="A21" s="203" t="s">
        <v>557</v>
      </c>
      <c r="B21" s="72">
        <v>402</v>
      </c>
      <c r="C21" s="111">
        <v>222</v>
      </c>
      <c r="E21" s="31" t="s">
        <v>557</v>
      </c>
      <c r="F21" s="163">
        <f t="shared" si="0"/>
        <v>1.5456188242531432</v>
      </c>
      <c r="G21" s="163">
        <f t="shared" si="0"/>
        <v>0.85355069399054173</v>
      </c>
      <c r="J21" s="31" t="s">
        <v>557</v>
      </c>
      <c r="K21" s="210">
        <f t="shared" si="1"/>
        <v>0.85355069399054173</v>
      </c>
    </row>
    <row r="22" spans="1:11" x14ac:dyDescent="0.25">
      <c r="A22" s="309" t="s">
        <v>16</v>
      </c>
      <c r="B22" s="121">
        <f>SUM(B4:B21)</f>
        <v>13288</v>
      </c>
      <c r="C22" s="124">
        <f>SUM(C4:C21)</f>
        <v>12721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643</v>
      </c>
      <c r="C3" s="110">
        <v>1562</v>
      </c>
      <c r="E3" s="297" t="s">
        <v>709</v>
      </c>
      <c r="F3" s="71">
        <v>52.73</v>
      </c>
      <c r="G3" s="71">
        <v>57.9</v>
      </c>
      <c r="K3" s="122" t="s">
        <v>16</v>
      </c>
      <c r="L3" s="71">
        <v>3.19</v>
      </c>
      <c r="M3" s="71">
        <v>2.79</v>
      </c>
    </row>
    <row r="4" spans="1:16" x14ac:dyDescent="0.25">
      <c r="A4" s="202" t="s">
        <v>704</v>
      </c>
      <c r="B4" s="212">
        <v>612</v>
      </c>
      <c r="C4" s="160">
        <v>1530</v>
      </c>
      <c r="E4" s="298" t="s">
        <v>710</v>
      </c>
      <c r="F4" s="214">
        <v>41.03</v>
      </c>
      <c r="G4" s="214">
        <v>34.909999999999997</v>
      </c>
      <c r="K4" s="215" t="s">
        <v>212</v>
      </c>
      <c r="L4" s="214">
        <v>2.85</v>
      </c>
      <c r="M4" s="214">
        <v>2.57</v>
      </c>
      <c r="N4" s="211"/>
    </row>
    <row r="5" spans="1:16" x14ac:dyDescent="0.25">
      <c r="A5" s="202" t="s">
        <v>705</v>
      </c>
      <c r="B5" s="212">
        <v>500</v>
      </c>
      <c r="C5" s="160">
        <v>961</v>
      </c>
      <c r="E5" s="298" t="s">
        <v>711</v>
      </c>
      <c r="F5" s="214">
        <v>5.35</v>
      </c>
      <c r="G5" s="214">
        <v>5.93</v>
      </c>
      <c r="K5" s="123" t="s">
        <v>213</v>
      </c>
      <c r="L5" s="73">
        <v>3.32</v>
      </c>
      <c r="M5" s="73">
        <v>2.89</v>
      </c>
      <c r="N5" s="211"/>
    </row>
    <row r="6" spans="1:16" x14ac:dyDescent="0.25">
      <c r="A6" s="202" t="s">
        <v>706</v>
      </c>
      <c r="B6" s="212">
        <v>464</v>
      </c>
      <c r="C6" s="160">
        <v>941</v>
      </c>
      <c r="E6" s="298" t="s">
        <v>712</v>
      </c>
      <c r="F6" s="214">
        <v>0.72</v>
      </c>
      <c r="G6" s="214">
        <v>1</v>
      </c>
      <c r="K6" s="226"/>
      <c r="L6" s="164"/>
      <c r="M6" s="211"/>
    </row>
    <row r="7" spans="1:16" x14ac:dyDescent="0.25">
      <c r="A7" s="202" t="s">
        <v>707</v>
      </c>
      <c r="B7" s="212">
        <v>214</v>
      </c>
      <c r="C7" s="160">
        <v>792</v>
      </c>
      <c r="E7" s="299" t="s">
        <v>713</v>
      </c>
      <c r="F7" s="73">
        <v>0.17</v>
      </c>
      <c r="G7" s="73">
        <v>0.27</v>
      </c>
      <c r="K7" s="227"/>
      <c r="L7" s="211"/>
      <c r="M7" s="211"/>
    </row>
    <row r="8" spans="1:16" x14ac:dyDescent="0.25">
      <c r="A8" s="203" t="s">
        <v>708</v>
      </c>
      <c r="B8" s="72">
        <v>179</v>
      </c>
      <c r="C8" s="111">
        <v>1188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22.397476340694006</v>
      </c>
      <c r="C13" s="301">
        <f>B3/SUM(B3:B8)*100</f>
        <v>24.617151607963248</v>
      </c>
      <c r="E13" s="217" t="s">
        <v>836</v>
      </c>
      <c r="F13" s="289">
        <f>IF(ISBLANK(F3),"",F3)</f>
        <v>52.73</v>
      </c>
      <c r="G13" s="289">
        <f>IF(ISBLANK(G3),"",G3)</f>
        <v>57.9</v>
      </c>
    </row>
    <row r="14" spans="1:16" x14ac:dyDescent="0.25">
      <c r="A14" s="220" t="s">
        <v>825</v>
      </c>
      <c r="B14" s="305">
        <f>C4/SUM(C3:C8)*100</f>
        <v>21.938629194149701</v>
      </c>
      <c r="C14" s="302">
        <f>B4/SUM(B3:B8)*100</f>
        <v>23.43032159264931</v>
      </c>
      <c r="E14" s="286" t="s">
        <v>837</v>
      </c>
      <c r="F14" s="290">
        <f t="shared" ref="F14:G17" si="0">IF(ISBLANK(F4),"",F4)</f>
        <v>41.03</v>
      </c>
      <c r="G14" s="290">
        <f t="shared" si="0"/>
        <v>34.909999999999997</v>
      </c>
    </row>
    <row r="15" spans="1:16" x14ac:dyDescent="0.25">
      <c r="A15" s="220" t="s">
        <v>826</v>
      </c>
      <c r="B15" s="305">
        <f>C5/SUM(C3:C8)*100</f>
        <v>13.779753369658732</v>
      </c>
      <c r="C15" s="302">
        <f>B5/SUM(B3:B8)*100</f>
        <v>19.142419601837673</v>
      </c>
      <c r="E15" s="286" t="s">
        <v>838</v>
      </c>
      <c r="F15" s="290">
        <f t="shared" si="0"/>
        <v>5.35</v>
      </c>
      <c r="G15" s="290">
        <f t="shared" si="0"/>
        <v>5.93</v>
      </c>
    </row>
    <row r="16" spans="1:16" x14ac:dyDescent="0.25">
      <c r="A16" s="220" t="s">
        <v>827</v>
      </c>
      <c r="B16" s="305">
        <f>C6/SUM(C3:C8)*100</f>
        <v>13.492973903068538</v>
      </c>
      <c r="C16" s="302">
        <f>B6/SUM(B3:B8)*100</f>
        <v>17.764165390505362</v>
      </c>
      <c r="E16" s="286" t="s">
        <v>839</v>
      </c>
      <c r="F16" s="290">
        <f t="shared" si="0"/>
        <v>0.72</v>
      </c>
      <c r="G16" s="290">
        <f t="shared" si="0"/>
        <v>1</v>
      </c>
    </row>
    <row r="17" spans="1:18" x14ac:dyDescent="0.25">
      <c r="A17" s="220" t="s">
        <v>828</v>
      </c>
      <c r="B17" s="305">
        <f>C7/SUM(C3:C8)*100</f>
        <v>11.356466876971609</v>
      </c>
      <c r="C17" s="302">
        <f>B7/SUM(B3:B8)*100</f>
        <v>8.1929555895865249</v>
      </c>
      <c r="E17" s="219" t="s">
        <v>840</v>
      </c>
      <c r="F17" s="291">
        <f t="shared" si="0"/>
        <v>0.17</v>
      </c>
      <c r="G17" s="291">
        <f t="shared" si="0"/>
        <v>0.27</v>
      </c>
    </row>
    <row r="18" spans="1:18" x14ac:dyDescent="0.25">
      <c r="A18" s="221" t="s">
        <v>829</v>
      </c>
      <c r="B18" s="306">
        <f>C8/SUM(C3:C8)*100</f>
        <v>17.034700315457414</v>
      </c>
      <c r="C18" s="303">
        <f>B8/SUM(B3:B8)*100</f>
        <v>6.8529862174578859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22.397476340694006</v>
      </c>
      <c r="C22" s="301">
        <f>C13</f>
        <v>24.617151607963248</v>
      </c>
    </row>
    <row r="23" spans="1:18" x14ac:dyDescent="0.25">
      <c r="A23" s="220" t="s">
        <v>831</v>
      </c>
      <c r="B23" s="305">
        <f t="shared" ref="B23:C27" si="1">B14</f>
        <v>21.938629194149701</v>
      </c>
      <c r="C23" s="302">
        <f t="shared" si="1"/>
        <v>23.43032159264931</v>
      </c>
    </row>
    <row r="24" spans="1:18" x14ac:dyDescent="0.25">
      <c r="A24" s="307" t="s">
        <v>832</v>
      </c>
      <c r="B24" s="305">
        <f t="shared" si="1"/>
        <v>13.779753369658732</v>
      </c>
      <c r="C24" s="302">
        <f t="shared" si="1"/>
        <v>19.142419601837673</v>
      </c>
    </row>
    <row r="25" spans="1:18" x14ac:dyDescent="0.25">
      <c r="A25" s="220" t="s">
        <v>833</v>
      </c>
      <c r="B25" s="305">
        <f t="shared" si="1"/>
        <v>13.492973903068538</v>
      </c>
      <c r="C25" s="302">
        <f t="shared" si="1"/>
        <v>17.764165390505362</v>
      </c>
    </row>
    <row r="26" spans="1:18" x14ac:dyDescent="0.25">
      <c r="A26" s="220" t="s">
        <v>834</v>
      </c>
      <c r="B26" s="305">
        <f t="shared" si="1"/>
        <v>11.356466876971609</v>
      </c>
      <c r="C26" s="302">
        <f t="shared" si="1"/>
        <v>8.1929555895865249</v>
      </c>
    </row>
    <row r="27" spans="1:18" x14ac:dyDescent="0.25">
      <c r="A27" s="308" t="s">
        <v>835</v>
      </c>
      <c r="B27" s="306">
        <f t="shared" si="1"/>
        <v>17.034700315457414</v>
      </c>
      <c r="C27" s="303">
        <f t="shared" si="1"/>
        <v>6.8529862174578859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851</v>
      </c>
      <c r="C34" s="110">
        <v>1761</v>
      </c>
      <c r="E34" s="297" t="s">
        <v>709</v>
      </c>
      <c r="F34" s="71">
        <v>57.9</v>
      </c>
      <c r="G34" s="211"/>
      <c r="K34" s="122" t="s">
        <v>16</v>
      </c>
      <c r="L34" s="71">
        <v>2.79</v>
      </c>
      <c r="M34" s="211"/>
    </row>
    <row r="35" spans="1:16" x14ac:dyDescent="0.25">
      <c r="A35" s="202" t="s">
        <v>704</v>
      </c>
      <c r="B35" s="212">
        <v>674</v>
      </c>
      <c r="C35" s="160">
        <v>1658</v>
      </c>
      <c r="E35" s="298" t="s">
        <v>710</v>
      </c>
      <c r="F35" s="214">
        <v>34.909999999999997</v>
      </c>
      <c r="G35" s="211"/>
      <c r="K35" s="215" t="s">
        <v>212</v>
      </c>
      <c r="L35" s="214">
        <v>2.57</v>
      </c>
      <c r="M35" s="211"/>
      <c r="N35" s="29" t="s">
        <v>876</v>
      </c>
    </row>
    <row r="36" spans="1:16" x14ac:dyDescent="0.25">
      <c r="A36" s="202" t="s">
        <v>705</v>
      </c>
      <c r="B36" s="212">
        <v>487</v>
      </c>
      <c r="C36" s="160">
        <v>928</v>
      </c>
      <c r="E36" s="298" t="s">
        <v>711</v>
      </c>
      <c r="F36" s="214">
        <v>5.93</v>
      </c>
      <c r="G36" s="211"/>
      <c r="K36" s="123" t="s">
        <v>213</v>
      </c>
      <c r="L36" s="73">
        <v>2.89</v>
      </c>
      <c r="M36" s="211"/>
      <c r="N36" s="288">
        <v>2022</v>
      </c>
    </row>
    <row r="37" spans="1:16" x14ac:dyDescent="0.25">
      <c r="A37" s="202" t="s">
        <v>706</v>
      </c>
      <c r="B37" s="212">
        <v>375</v>
      </c>
      <c r="C37" s="160">
        <v>760</v>
      </c>
      <c r="E37" s="298" t="s">
        <v>712</v>
      </c>
      <c r="F37" s="214">
        <v>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178</v>
      </c>
      <c r="C38" s="160">
        <v>542</v>
      </c>
      <c r="E38" s="299" t="s">
        <v>713</v>
      </c>
      <c r="F38" s="73">
        <v>0.27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139</v>
      </c>
      <c r="C39" s="111">
        <v>705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27.714825306893299</v>
      </c>
      <c r="C44" s="301">
        <f>B34/SUM(B34:B39)*100</f>
        <v>31.471893491124259</v>
      </c>
      <c r="E44" s="217" t="s">
        <v>836</v>
      </c>
      <c r="F44" s="289">
        <f>IF(ISBLANK(F34),"",F34)</f>
        <v>57.9</v>
      </c>
    </row>
    <row r="45" spans="1:16" x14ac:dyDescent="0.25">
      <c r="A45" s="220" t="s">
        <v>825</v>
      </c>
      <c r="B45" s="305">
        <f>C35/SUM(C34:C39)*100</f>
        <v>26.093799181617879</v>
      </c>
      <c r="C45" s="302">
        <f>B35/SUM(B34:B39)*100</f>
        <v>24.92603550295858</v>
      </c>
      <c r="E45" s="286" t="s">
        <v>837</v>
      </c>
      <c r="F45" s="290">
        <f t="shared" ref="F45:F48" si="2">IF(ISBLANK(F35),"",F35)</f>
        <v>34.909999999999997</v>
      </c>
    </row>
    <row r="46" spans="1:16" x14ac:dyDescent="0.25">
      <c r="A46" s="220" t="s">
        <v>826</v>
      </c>
      <c r="B46" s="305">
        <f>C36/SUM(C34:C39)*100</f>
        <v>14.604973245199874</v>
      </c>
      <c r="C46" s="302">
        <f>B36/SUM(B34:B39)*100</f>
        <v>18.010355029585799</v>
      </c>
      <c r="E46" s="286" t="s">
        <v>838</v>
      </c>
      <c r="F46" s="290">
        <f t="shared" si="2"/>
        <v>5.93</v>
      </c>
    </row>
    <row r="47" spans="1:16" x14ac:dyDescent="0.25">
      <c r="A47" s="220" t="s">
        <v>827</v>
      </c>
      <c r="B47" s="305">
        <f>C37/SUM(C34:C39)*100</f>
        <v>11.960969468051621</v>
      </c>
      <c r="C47" s="302">
        <f>B37/SUM(B34:B39)*100</f>
        <v>13.868343195266272</v>
      </c>
      <c r="E47" s="286" t="s">
        <v>839</v>
      </c>
      <c r="F47" s="290">
        <f t="shared" si="2"/>
        <v>1</v>
      </c>
    </row>
    <row r="48" spans="1:16" x14ac:dyDescent="0.25">
      <c r="A48" s="220" t="s">
        <v>828</v>
      </c>
      <c r="B48" s="305">
        <f>C38/SUM(C34:C39)*100</f>
        <v>8.5300598048473404</v>
      </c>
      <c r="C48" s="302">
        <f>B38/SUM(B34:B39)*100</f>
        <v>6.5828402366863905</v>
      </c>
      <c r="E48" s="219" t="s">
        <v>840</v>
      </c>
      <c r="F48" s="291">
        <f t="shared" si="2"/>
        <v>0.27</v>
      </c>
    </row>
    <row r="49" spans="1:3" x14ac:dyDescent="0.25">
      <c r="A49" s="221" t="s">
        <v>829</v>
      </c>
      <c r="B49" s="306">
        <f>C39/SUM(C34:C39)*100</f>
        <v>11.09537299338999</v>
      </c>
      <c r="C49" s="303">
        <f>B39/SUM(B34:B39)*100</f>
        <v>5.140532544378698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27.714825306893299</v>
      </c>
      <c r="C53" s="301">
        <f>C44</f>
        <v>31.471893491124259</v>
      </c>
    </row>
    <row r="54" spans="1:3" x14ac:dyDescent="0.25">
      <c r="A54" s="220" t="s">
        <v>831</v>
      </c>
      <c r="B54" s="305">
        <f t="shared" ref="B54:C54" si="3">B45</f>
        <v>26.093799181617879</v>
      </c>
      <c r="C54" s="302">
        <f t="shared" si="3"/>
        <v>24.92603550295858</v>
      </c>
    </row>
    <row r="55" spans="1:3" x14ac:dyDescent="0.25">
      <c r="A55" s="307" t="s">
        <v>832</v>
      </c>
      <c r="B55" s="305">
        <f t="shared" ref="B55:C55" si="4">B46</f>
        <v>14.604973245199874</v>
      </c>
      <c r="C55" s="302">
        <f t="shared" si="4"/>
        <v>18.010355029585799</v>
      </c>
    </row>
    <row r="56" spans="1:3" x14ac:dyDescent="0.25">
      <c r="A56" s="220" t="s">
        <v>833</v>
      </c>
      <c r="B56" s="305">
        <f t="shared" ref="B56:C56" si="5">B47</f>
        <v>11.960969468051621</v>
      </c>
      <c r="C56" s="302">
        <f t="shared" si="5"/>
        <v>13.868343195266272</v>
      </c>
    </row>
    <row r="57" spans="1:3" x14ac:dyDescent="0.25">
      <c r="A57" s="220" t="s">
        <v>834</v>
      </c>
      <c r="B57" s="305">
        <f t="shared" ref="B57:C57" si="6">B48</f>
        <v>8.5300598048473404</v>
      </c>
      <c r="C57" s="302">
        <f t="shared" si="6"/>
        <v>6.5828402366863905</v>
      </c>
    </row>
    <row r="58" spans="1:3" x14ac:dyDescent="0.25">
      <c r="A58" s="308" t="s">
        <v>835</v>
      </c>
      <c r="B58" s="306">
        <f t="shared" ref="B58:C58" si="7">B49</f>
        <v>11.09537299338999</v>
      </c>
      <c r="C58" s="303">
        <f t="shared" si="7"/>
        <v>5.140532544378698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2024-04-25T06:17:29Z</dcterms:modified>
</cp:coreProperties>
</file>